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budar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1.1" sheetId="3" r:id="rId3"/>
    <sheet name="SO 101.2" sheetId="4" r:id="rId4"/>
    <sheet name="SO 901" sheetId="5" r:id="rId5"/>
  </sheets>
  <definedNames/>
  <calcPr/>
  <webPublishing/>
</workbook>
</file>

<file path=xl/sharedStrings.xml><?xml version="1.0" encoding="utf-8"?>
<sst xmlns="http://schemas.openxmlformats.org/spreadsheetml/2006/main" count="1045" uniqueCount="298">
  <si>
    <t>Firma: Krajská správa a údržba silnic Vysočiny, příspěvková organizace</t>
  </si>
  <si>
    <t>Rekapitulace ceny</t>
  </si>
  <si>
    <t>Stavba: SFDI 2023 - III/4026 Kněžice průtah, II.etapa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</si>
  <si>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</si>
  <si>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</si>
  <si>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</si>
  <si>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</si>
  <si>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</si>
  <si>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</si>
  <si>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</si>
  <si>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</si>
  <si>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</si>
  <si>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</si>
  <si>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</si>
  <si>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</si>
  <si>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SFDI 2023</t>
  </si>
  <si>
    <t>III/4026 Kněžice průtah, II.etapa</t>
  </si>
  <si>
    <t>O</t>
  </si>
  <si>
    <t>Rozpočet:</t>
  </si>
  <si>
    <t>0,00</t>
  </si>
  <si>
    <t>15,00</t>
  </si>
  <si>
    <t>21,00</t>
  </si>
  <si>
    <t>3</t>
  </si>
  <si>
    <t>2</t>
  </si>
  <si>
    <t>SO 000</t>
  </si>
  <si>
    <t>Ostatní a všeobecné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</si>
  <si>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</si>
  <si>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</si>
  <si>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</si>
  <si>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</si>
  <si>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</si>
  <si>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</si>
  <si>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</si>
  <si>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</si>
  <si>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</si>
  <si>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</si>
  <si>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</si>
  <si>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</si>
  <si>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</si>
  <si>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</si>
  <si>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</si>
  <si>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</si>
  <si>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</si>
  <si>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</si>
  <si>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</si>
  <si>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</si>
  <si>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20</t>
  </si>
  <si>
    <t>02610</t>
  </si>
  <si>
    <t/>
  </si>
  <si>
    <t>ZKOUŠENÍ KONSTRUKCÍ A PRACÍ ZKUŠEBNOU ZHOTOVITELE</t>
  </si>
  <si>
    <t>KPL</t>
  </si>
  <si>
    <t>PP</t>
  </si>
  <si>
    <t>KPL = stavba</t>
  </si>
  <si>
    <t>VV</t>
  </si>
  <si>
    <t>TS</t>
  </si>
  <si>
    <t>zahrnuje veškeré náklady spojené s objednatelem požadovanými zkouškami</t>
  </si>
  <si>
    <t>27</t>
  </si>
  <si>
    <t>02911</t>
  </si>
  <si>
    <t>OSTATNÍ POŽADAVKY - GEODETICKÉ ZAMĚŘENÍ</t>
  </si>
  <si>
    <t>Vytyčení inženýrských sítí na stavbě, KPL=stavba</t>
  </si>
  <si>
    <t>zahrnuje veškeré náklady spojené s objednatelem požadovanými pracemi</t>
  </si>
  <si>
    <t>28</t>
  </si>
  <si>
    <t>KM</t>
  </si>
  <si>
    <t>pro realizaci stavby</t>
  </si>
  <si>
    <t>zaměření na stavbě - geodetické zaměření asfaltových vrstev ACO a ACL, recyklace</t>
  </si>
  <si>
    <t>33</t>
  </si>
  <si>
    <t>02944</t>
  </si>
  <si>
    <t>OSTAT POŽADAVKY - DOKUMENTACE SKUTEČ PROVEDENÍ V DIGIT FORMĚ</t>
  </si>
  <si>
    <t>36</t>
  </si>
  <si>
    <t>02946</t>
  </si>
  <si>
    <t>R</t>
  </si>
  <si>
    <t>OSTAT POŽADAVKY - PASPORTIZACE A FOTODOKUMENTACE STAVBY</t>
  </si>
  <si>
    <t>pasportizace nemovitostí okolo opravované silnice III/4026 
2*1,396=2,792 [A] 
pasportizace stavby 
1,396=1,396 [B] 
A+B=4,188 [C]</t>
  </si>
  <si>
    <t>položka zahrnuje:     
- fotodokumentaci zadavatelem požadovaného děje a konstrukcí v požadovaných časových intervalech     
- zadavatelem specifikované výstupy (fotografie v papírovém a digitálním formátu) v požadovaném počtu</t>
  </si>
  <si>
    <t>39</t>
  </si>
  <si>
    <t>02991</t>
  </si>
  <si>
    <t>OSTATNÍ POŽADAVKY - INFORMAČNÍ TABULE</t>
  </si>
  <si>
    <t>KUS</t>
  </si>
  <si>
    <t>Rozměr 2,5 x 1,75 m</t>
  </si>
  <si>
    <t>položka zahrnuje:     
- dodání a osazení informačních tabulí     
- veškeré nosné a upevňovací konstrukce     
- základové konstrukce včetně nutných zemních prací     
- demontáž a odvoz po skončení platnosti     
- případně nutné opravy poškozených částí během platnosti</t>
  </si>
  <si>
    <t>40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</si>
  <si>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</si>
  <si>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</si>
  <si>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</si>
  <si>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41</t>
  </si>
  <si>
    <t>03101</t>
  </si>
  <si>
    <t>KOMPLETNÍ PRÁCE SOUVISEJÍCÍ SE ZAJIŠTĚNÍM BOZP NA STAVBĚ</t>
  </si>
  <si>
    <t>42</t>
  </si>
  <si>
    <t>03730</t>
  </si>
  <si>
    <t>POMOC PRÁCE ZAJIŠŤ NEBO ZŘÍZ OCHRANU INŽENÝRSKÝCH SÍTÍ</t>
  </si>
  <si>
    <t>zahrnuje objednatelem povolené náklady na požadovaná zařízení zhotovitele</t>
  </si>
  <si>
    <t>SO 101.1</t>
  </si>
  <si>
    <t>Komunikace III/4026 - ÚSEK č. 1 v km 7,475 - 8,050</t>
  </si>
  <si>
    <t>014101</t>
  </si>
  <si>
    <t>POPLATKY ZA SKLÁDKU</t>
  </si>
  <si>
    <t>M3</t>
  </si>
  <si>
    <t>kamenivo, zemina 2000 kg/m3</t>
  </si>
  <si>
    <t>seříznuté krajnice 
(575+275)*0,5*0,1=42,500 [A] 
zemina z 4 řádku 
78*0,4*0,25=7,800 [B] 
lokální sanace - předpoklad 15% 
575*1,0*0,5*0,15=43,125 [C] 
A+B+C=93,425 [D]</t>
  </si>
  <si>
    <t>zahrnuje veškeré poplatky provozovateli skládky související s uložením odpadu na skládce.</t>
  </si>
  <si>
    <t>Zemní práce</t>
  </si>
  <si>
    <t>85</t>
  </si>
  <si>
    <t>113728</t>
  </si>
  <si>
    <t>FRÉZOVÁNÍ ZPEVNĚNÝCH PLOCH ASFALTOVÝCH, ODVOZ DO 20KM</t>
  </si>
  <si>
    <t>frézování tl. 90 mm 
použití do krajnic, zbylá frézovaná odvoz na skládku KSÚSV  
(575-15)*6,2*0,09=312,480 [A] 
prostor mostu ev.č. 4026-5  
dl. 15m,  frézování tl. 50 mm 
15*6,2*0,05=4,650 [B] 
prostory křižovatek, sjezdy, napojení tl. 40 mm 
55*0,04=2,200 [C] 
A+B+C=319,330 [D]</t>
  </si>
  <si>
    <t>Položka zahrnuje veškerou manipulaci s vybouranou sutí a s vybouranými hmotami vč. uložení na skládku (vč. urovnání do figury).     
Nezahrnuje poplatek za skládku.</t>
  </si>
  <si>
    <t>100</t>
  </si>
  <si>
    <t>123738</t>
  </si>
  <si>
    <t>ODKOP PRO SPOD STAVBU SILNIC A ŽELEZNIC TŘ. I, ODVOZ DO 20KM</t>
  </si>
  <si>
    <t>lokální sanace - předpoklad 15%, 
ČERPÁNÍ SE SOUHLASEM TDS 
575*1,0*0,5*0,15=43,125 [A]</t>
  </si>
  <si>
    <t>položka zahrnuje:     
- vodorovná a svislá doprava, přemístění, přeložení, manipulace s výkopkem     
- kompletní provedení vykopávky nezapažené i zapažené     
- ošetření výkopiště po celou dobu práce v něm vč. klimatických opatření     
- ztížení vykopávek v blízkosti podzemního vedení, konstrukcí a objektů vč. jejich dočasného zajištění     
- ztížení pod vodou, v okolí výbušnin, ve stísněných prostorech a pod.     
- příplatek za lepivost     
- těžení po vrstvách, pásech a po jiných nutných částech (figurách)     
- čerpání vody vč. čerpacích jímek, potrubí a pohotovostní čerpací soupravy     
- potřebné snížení hladiny podzemní vody     
- těžení a rozpojování jednotlivých balvanů     
- vytahování a nošení výkopku     
- svahování a přesvah. svahů do konečného tvaru, výměna hornin v podloží a v pláni znehodnocené klimatickými vlivy     
- ruční vykopávky, odstranění kořenů a napadávek     
- pažení, vzepření a rozepření vč. přepažování (vyjma štětových stěn)     
- úpravu, ochranu a očištění dna, základové spáry, stěn a svahů     
- zhutnění podloží, případně i svahů vč. svahování     
- zřízení stupňů v podloží a lavic na svazích, není-li pro tyto práce zřízena samostatná položka     
- udržování výkopiště a jeho ochrana proti vodě     
- odvedení nebo obvedení vody v okolí výkopiště a ve výkopišti     
- třídění výkopku     
- veškeré pomocné konstrukce umožňující provedení vykopávky (příjezdy, sjezdy, nájezdy, lešení, podpěr. konstr., přemostění, zpevněné plochy, zakrytí a pod.)     
- nezahrnuje uložení zeminy (na skládku, do násypu) ani poplatky za skládku</t>
  </si>
  <si>
    <t>105</t>
  </si>
  <si>
    <t>12922</t>
  </si>
  <si>
    <t>ČIŠTĚNÍ KRAJNIC OD NÁNOSU TL. DO 100MM</t>
  </si>
  <si>
    <t>M2</t>
  </si>
  <si>
    <t>seříznutí a odtěžení nezpevněné krajnice v tl. 100 mm 
(575+275)*0,5=425,000 [A]</t>
  </si>
  <si>
    <t>- vodorovná a svislá doprava, přemístění, přeložení, manipulace s výkopkem a uložení na skládku (bez poplatku)</t>
  </si>
  <si>
    <t>113</t>
  </si>
  <si>
    <t>129946</t>
  </si>
  <si>
    <t>ČIŠTĚNÍ POTRUBÍ DN DO 400MM</t>
  </si>
  <si>
    <t>M</t>
  </si>
  <si>
    <t>čištění propustku vč. vtoku, výtoku a příp. tokových jímek</t>
  </si>
  <si>
    <t>pročištění potrubí u propustku ev.č. 4026-16P 
5,6+2+2=9,600 [A]</t>
  </si>
  <si>
    <t>114</t>
  </si>
  <si>
    <t>129957</t>
  </si>
  <si>
    <t>ČIŠTĚNÍ POTRUBÍ DN DO 500MM</t>
  </si>
  <si>
    <t>pročištění potrubí u propustku ev.č. 4026-17P 
11+2+2=15,000 [A]</t>
  </si>
  <si>
    <t>122</t>
  </si>
  <si>
    <t>132734</t>
  </si>
  <si>
    <t>HLOUBENÍ RÝH ŠÍŘ DO 2M PAŽ I NEPAŽ TŘ. I, ODVOZ DO 5KM</t>
  </si>
  <si>
    <t>hloubení rýhy pro vytvoření 4 řádku z kostek do betonu 
78*0,4*0,25=7,800 [A]</t>
  </si>
  <si>
    <t>položka zahrnuje:     
- vodorovná a svislá doprava, přemístění, přeložení, manipulace s výkopkem     
- kompletní provedení vykopávky nezapažené i zapažené     
- ošetření výkopiště po celou dobu práce v něm vč. klimatických opatření     
- ztížení vykopávek v blízkosti podzemního vedení, konstrukcí a objektů vč. jejich dočasného zajištění     
- ztížení pod vodou, v okolí výbušnin, ve stísněných prostorech a pod.     
- příplatek za lepivost     
- těžení po vrstvách, pásech a po jiných nutných částech (figurách)     
- čerpání vody vč. čerpacích jímek, potrubí a pohotovostní čerpací soupravy     
- potřebné snížení hladiny podzemní vody     
- těžení a rozpojování jednotlivých balvanů     
- vytahování a nošení výkopku     
- svahování a přesvah. svahů do konečného tvaru, výměna hornin v podloží a v pláni znehodnocené klimatickými vlivy     
- ruční vykopávky, odstranění kořenů a napadávek     
- pažení, vzepření a rozepření vč. přepažování (vyjma štětových stěn)     
- úpravu, ochranu a očištění dna, základové spáry, stěn a svahů     
- odvedení nebo obvedení vody v okolí výkopiště a ve výkopišti     
- třídění výkopku     
- veškeré pomocné konstrukce umožňující provedení vykopávky (příjezdy, sjezdy, nájezdy, lešení, podpěr. konstr., přemostění, zpevněné plochy, zakrytí a pod.)     
- nezahrnuje uložení zeminy (na skládku, do násypu) ani poplatky za skládku</t>
  </si>
  <si>
    <t>Vodorovné konstrukce</t>
  </si>
  <si>
    <t>217</t>
  </si>
  <si>
    <t>465512</t>
  </si>
  <si>
    <t>DLAŽBY Z LOMOVÉHO KAMENE NA MC</t>
  </si>
  <si>
    <t>Včetně betonového lože tl. 100 mm.</t>
  </si>
  <si>
    <t>propustek ev.č. 4026-16P 
odláždění vtokové mříže  
2*2*0,2=0,800 [A] 
odláždění výtoku 
2*2*0,2=0,800 [B] 
A+B=1,600 [C]</t>
  </si>
  <si>
    <t>položka zahrnuje:     
- nutné zemní práce (svahování, úpravu pláně a pod.)     
- zřízení spojovací vrstvy     
- zřízení lože dlažby z cementové malty předepsané kvality a předepsané tloušťky     
- dodávku a položení dlažby z lomového kamene      
- spárování, těsnění, tmelení a vyplnění spar MC případně s vyklínováním     
- úprava povrchu pro odvedení srážkové vody     
- nezahrnuje podklad pod dlažbu</t>
  </si>
  <si>
    <t>Komunikace</t>
  </si>
  <si>
    <t>227</t>
  </si>
  <si>
    <t>56330</t>
  </si>
  <si>
    <t>VOZOVKOVÉ VRSTVY ZE ŠTĚRKODRTI</t>
  </si>
  <si>
    <t>ŠD 0/32</t>
  </si>
  <si>
    <t>lokální sanace - předpoklad 15% 
ČERPÁNÍ SE SOUHLASEM TDS 
575*1,0*0,2*0,15=17,250 [A]</t>
  </si>
  <si>
    <t>- dodání kameniva předepsané kvality a zrnitosti     
- rozprostření a zhutnění vrstvy v předepsané tloušťce     
- zřízení vrstvy bez rozlišení šířky, pokládání vrstvy po etapách     
- nezahrnuje postřiky, nátěry</t>
  </si>
  <si>
    <t>229</t>
  </si>
  <si>
    <t>ŠD 0/63</t>
  </si>
  <si>
    <t>lokální sanace - předpoklad 15% 
ČERPÁNÍ SE SOUHLASEM TDS 
575*1,0*0,25*0,15=21,563 [A]</t>
  </si>
  <si>
    <t>250</t>
  </si>
  <si>
    <t>56962</t>
  </si>
  <si>
    <t>ZPEVNĚNÍ KRAJNIC Z RECYKLOVANÉHO MATERIÁLU TL DO 100MM</t>
  </si>
  <si>
    <t>Bude využit recyklovaný materiál ze stavby nebo ze skládky investora.</t>
  </si>
  <si>
    <t>frézovaná ze stavby 
tl. 100 mm 
(575+275)*0,5=425,000 [A]</t>
  </si>
  <si>
    <t>- očištění podkladu    
- uložení recyklátu, zhutnění vrstvy    
- zřízení vrstvy bez rozlišení šířky, pokládání vrstvy po etapách, včetně pracovních spar a spojů    
- úpravu napojení, ukončení     
- nezahrnuje postřiky, nátěry</t>
  </si>
  <si>
    <t>254</t>
  </si>
  <si>
    <t>572123</t>
  </si>
  <si>
    <t>INFILTRAČNÍ POSTŘIK Z EMULZE DO 1,0KG/M2</t>
  </si>
  <si>
    <t>lokální sanace - předpoklad 15% 
ČERPÁNÍ SE SOUHLASEM TDS 
575*1,0*0,15=86,250 [A]</t>
  </si>
  <si>
    <t>- dodání všech předepsaných materiálů pro postřiky v předepsaném množství     
- provedení dle předepsaného technologického předpisu     
- zřízení vrstvy bez rozlišení šířky, pokládání vrstvy po etapách     
- úpravu napojení, ukončení</t>
  </si>
  <si>
    <t>257</t>
  </si>
  <si>
    <t>572213</t>
  </si>
  <si>
    <t>SPOJOVACÍ POSTŘIK Z EMULZE DO 0,5KG/M2</t>
  </si>
  <si>
    <t>spojovací postřik PS-E 0,5 kg/m2  pod ACL 
(575-15)*6,2=3 472,000 [A] 
spojovací postřik PS-E 0,25 kg/m2 mezi ACO a ACL 
575*6,2=3 565,000 [B] 
prostor křižovatek, napojení 
55=55,000 [C] 
A+B+C=7 092,000 [D]</t>
  </si>
  <si>
    <t>266</t>
  </si>
  <si>
    <t>57475</t>
  </si>
  <si>
    <t>VOZOVKOVÉ VÝZTUŽNÉ VRSTVY Z GEOMŘÍŽOVINY</t>
  </si>
  <si>
    <t>pevnost min. 50/50 kN/m</t>
  </si>
  <si>
    <t>lokální sanace - předpoklad 15% 
ČERPÁNÍ SE SOUHLASEM TDS 
575*1,5*0,15=129,375 [A]</t>
  </si>
  <si>
    <t>- dodání geomříže v požadované kvalitě a v množství včetně přesahů (přesahy započteny v jednotkové ceně)     
- očištění podkladu     
- pokládka geomříže dle předepsaného technologického předpisu</t>
  </si>
  <si>
    <t>273</t>
  </si>
  <si>
    <t>574A34</t>
  </si>
  <si>
    <t>ASFALTOVÝ BETON PRO OBRUSNÉ VRSTVY ACO 11+, 11S TL. 40MM</t>
  </si>
  <si>
    <t>ACO 11+ 50/70</t>
  </si>
  <si>
    <t>ACO 11+ tl. 40 mm 
(575-15)*6,2=3 472,000 [A] 
prostor křižovatek, napojení tl. 40 mm 
55=55,000 [B] 
A+B=3 527,000 [C]</t>
  </si>
  <si>
    <t>- dodání směsi v požadované kvalitě     
- očištění podkladu     
- uložení směsi dle předepsaného technologického předpisu, zhutnění vrstvy v předepsané tloušťce     
- zřízení vrstvy bez rozlišení šířky, pokládání vrstvy po etapách, včetně pracovních spar a spojů     
- úpravu napojení, ukončení podél obrubníků, dilatačních zařízení, odvodňovacích proužků, odvodňovačů, vpustí, šachet a pod.     
- nezahrnuje postřiky, nátěry     
- nezahrnuje těsnění podél obrubníků, dilatačních zařízení, odvodňovacích proužků, odvodňovačů, vpustí, šachet a pod.</t>
  </si>
  <si>
    <t>274</t>
  </si>
  <si>
    <t>574A44</t>
  </si>
  <si>
    <t>ASFALTOVÝ BETON PRO OBRUSNÉ VRSTVY ACO 11+, 11S TL. 50MM</t>
  </si>
  <si>
    <t>prostor mostu ev.č. 4026-5 
15*6,2=93,000 [A]</t>
  </si>
  <si>
    <t>282</t>
  </si>
  <si>
    <t>574C46</t>
  </si>
  <si>
    <t>ASFALTOVÝ BETON PRO LOŽNÍ VRSTVY ACL 16+, 16S TL. 50MM</t>
  </si>
  <si>
    <t>ACL 16+ 50/70</t>
  </si>
  <si>
    <t>ACL 16+ tl. 50 mm 
(575-15)*6,2=3 472,000 [A]</t>
  </si>
  <si>
    <t>286</t>
  </si>
  <si>
    <t>574E06</t>
  </si>
  <si>
    <t>ASFALTOVÝ BETON PRO PODKLADNÍ VRSTVY ACP 16+, 16S</t>
  </si>
  <si>
    <t>ACP 16+ 50/70</t>
  </si>
  <si>
    <t>lokální sanace - předpoklad 15% 
ČERPÁNÍ SE SOUHLASEM TDS 
575*1,0*0,05*0,15=4,313 [A]</t>
  </si>
  <si>
    <t>319</t>
  </si>
  <si>
    <t>58910</t>
  </si>
  <si>
    <t>VÝPLŇ SPAR ASFALTEM</t>
  </si>
  <si>
    <t>45+15*2=75,000 [A]</t>
  </si>
  <si>
    <t>položka zahrnuje:     
- dodávku materiálu     
- vyčištění a výplň spar tímto materiálem</t>
  </si>
  <si>
    <t>783</t>
  </si>
  <si>
    <t>Nátěry</t>
  </si>
  <si>
    <t>486</t>
  </si>
  <si>
    <t>78382</t>
  </si>
  <si>
    <t>NÁTĚRY BETON KONSTR TYP S2 (OS-B)</t>
  </si>
  <si>
    <t>most ev.č. 4026-5 
ochranný nátěr říms 
12*0,2*0,5*2*2=4,800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</si>
  <si>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</si>
  <si>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</t>
  </si>
  <si>
    <t>Potrubí</t>
  </si>
  <si>
    <t>364</t>
  </si>
  <si>
    <t>89921</t>
  </si>
  <si>
    <t>VÝŠKOVÁ ÚPRAVA POKLOPŮ</t>
  </si>
  <si>
    <t>- položka výškové úpravy zahrnuje všechny nutné práce a materiály pro zvýšení nebo snížení zařízení (včetně nutné úpravy stávajícího povrchu vozovky nebo chodníku).</t>
  </si>
  <si>
    <t>365</t>
  </si>
  <si>
    <t>89922</t>
  </si>
  <si>
    <t>VÝŠKOVÁ ÚPRAVA MŘÍŽÍ</t>
  </si>
  <si>
    <t>propustek ev.č. 4026-16P 
výšková úprava mříže na vtoku 
1ks=1,000 [A] 
ostatní kanal. mříže 
10ks=10,000 [B] 
A+B=11,000 [C]</t>
  </si>
  <si>
    <t>366</t>
  </si>
  <si>
    <t>89923</t>
  </si>
  <si>
    <t>VÝŠKOVÁ ÚPRAVA KRYCÍCH HRNCŮ</t>
  </si>
  <si>
    <t>Ostatní konstrukce a práce</t>
  </si>
  <si>
    <t>400</t>
  </si>
  <si>
    <t>935822</t>
  </si>
  <si>
    <t>ŽLABY A RIGOLY DLÁŽDĚNÉ Z KOSTEK VELKÝCH DO BETONU TL 100MM</t>
  </si>
  <si>
    <t>vydláždění 4 řádku ze žulových dlažebních kostek 100 x 100 x 100 mm do betonu, min. tl. 100 mm 
dl. 78m, vč. napojení na kanalizační mříže 
78*0,4=31,200 [A]</t>
  </si>
  <si>
    <t>položka zahrnuje:     
- dodání a uložení předepsaného dlažebního materiálu v požadované kvalitě do předepsaného tvaru a v předepsané šířce     
- dodání a rozprostření lože z předepsaného materiálu v předepsané tloušťce a šířce     
- úravu napojení a ukončení     
- vnitrostaveništní i mimostaveništní dopravu     
- měří se vydlážděná plocha.</t>
  </si>
  <si>
    <t>402</t>
  </si>
  <si>
    <t>93808</t>
  </si>
  <si>
    <t>OČIŠTĚNÍ VOZOVEK ZAMETENÍM</t>
  </si>
  <si>
    <t>575*6,2=3 565,000 [A]</t>
  </si>
  <si>
    <t>položka zahrnuje očištění předepsaným způsobem včetně odklizení vzniklého odpadu</t>
  </si>
  <si>
    <t>403</t>
  </si>
  <si>
    <t>93811</t>
  </si>
  <si>
    <t>OČIŠTĚNÍ ASFALTOVÝCH VOZOVEK UMYTÍM VODOU</t>
  </si>
  <si>
    <t>91</t>
  </si>
  <si>
    <t>Doplňující konstrukce a práce</t>
  </si>
  <si>
    <t>443</t>
  </si>
  <si>
    <t>915111</t>
  </si>
  <si>
    <t>VODOROVNÉ DOPRAVNÍ ZNAČENÍ BARVOU HLADKÉ - DODÁVKA A POKLÁDKA</t>
  </si>
  <si>
    <t>VZD tl. 125 mm 
575*2*0,125=143,750 [A]</t>
  </si>
  <si>
    <t>položka zahrnuje:     
- dodání a pokládku nátěrového materiálu (měří se pouze natíraná plocha)     
- předznačení a reflexní úpravu</t>
  </si>
  <si>
    <t>454</t>
  </si>
  <si>
    <t>917223</t>
  </si>
  <si>
    <t>SILNIČNÍ A CHODNÍKOVÉ OBRUBY Z BETONOVÝCH OBRUBNÍKŮ ŠÍŘ 100MM</t>
  </si>
  <si>
    <t>pro případ porušení při frézování vozovky 
předpoklad 5% délky 
ČERPÁNÍ SE SOUHLASEM TDS 
575*0,05=28,750 [A]</t>
  </si>
  <si>
    <t>Položka zahrnuje:     
dodání a pokládku betonových obrubníků      
betonové lože i boční betonovou opěrku.</t>
  </si>
  <si>
    <t>485</t>
  </si>
  <si>
    <t>919111</t>
  </si>
  <si>
    <t>ŘEZÁNÍ ASFALTOVÉHO KRYTU VOZOVEK TL DO 50MM</t>
  </si>
  <si>
    <t>položka zahrnuje řezání vozovkové vrstvy v předepsané tloušťce, včetně spotřeby vody</t>
  </si>
  <si>
    <t>SO 101.2</t>
  </si>
  <si>
    <t>Komunikace III/4026 - ÚSEK č. 2 v km 8,050 - 8,871</t>
  </si>
  <si>
    <t>seříznuté krajnice 
(821*2-65-55-118-350)*0,5*0,1=52,700 [A] 
zemina z příkop 
2*140*0,5=140,000 [B] 
zemina z rýh pro odvodnění horských vpustí 
2*9*0,45*0,4=3,240 [C] 
zemina z výkopu pro horské vpusti (předpoklad 3 m3 se vrátí zpět do výkopu) 
1,55*1,5*2+1,7*1,3*1,5-3=4,965 [D] 
A+B+C+D=200,905 [E]</t>
  </si>
  <si>
    <t>frézování tl. 60 mm 
použití do krajnic, zbytek odvoz na skládku KSÚSV 
821*6,5*0,06=320,190 [A] 
postor bus zastávky 
421*0,06=25,260 [B] 
A+B=345,450 [C]</t>
  </si>
  <si>
    <t>výkop pro horské vpusti 
1,55*1,5*2+1,7*1,3*1,5=7,965 [A]</t>
  </si>
  <si>
    <t>seříznutí a odtěžení stávající nezpevněné krajnice tl. 100 mm 
(821*2-65-55-118-350)*0,5=527,000 [A]</t>
  </si>
  <si>
    <t>108</t>
  </si>
  <si>
    <t>12932</t>
  </si>
  <si>
    <t>ČIŠTĚNÍ PŘÍKOPŮ OD NÁNOSU DO 0,5M3/M</t>
  </si>
  <si>
    <t>km 8,090 - 8,230 
vytvoření příkopu hl. 0,5m pod niveletou 
140=140,000 [A] 
vytvoření příkopu hl. 0,5m v km 8,297 - 8,437 
140=140,000 [B] 
A+B=280,000 [C]</t>
  </si>
  <si>
    <t>rýha pro potrubí DN 250 (odvodnění horských vpustí) 
hl. 0,2m bude vrácena zpátky do rýhy (po položení potrubí a jeho obetonování) a přefrézována recyklační frézou   
2*(9*0,65*0,4)=4,680 [A]</t>
  </si>
  <si>
    <t>odláždění vtoku, dna a výtoku u horských vpustí v km 8,183 a 8,373 
2*(2*1,5*0,25+1,5*1,2*0,25+2*2*0,25)=4,400 [A]</t>
  </si>
  <si>
    <t>243</t>
  </si>
  <si>
    <t>567504</t>
  </si>
  <si>
    <t>VRSTVY PRO OBNOVU A OPRAVY RECYK ZA STUDENA CEM A ASF EMULZÍ</t>
  </si>
  <si>
    <t>tl. 150 až 250 mm     
Recyklace rozfrézování a recyklace vrstev technologií za studena dle TP 208. Daná recyklace bude provedena s doplněním drobným drceným kamenivem s přídavkem cementu a asfaltové emulze dle TP 208 "Recyklace konstrukčních vrstev netuhých vozovek za studena". RS 0/32 CA (na místě),tl. 150-250mm, vč. rozfrézování, reprofilace a přehrnutí profilu, vč. průkazních zkoušek.     
dávkování pojiv bude určeno na základě průkazních zkoušek včetně provedení vyrovnávky příčného a podélného sklonu do předepsaných profilů, vč. zhutnění.</t>
  </si>
  <si>
    <t>recyklace za studena RS CA s přídavkem asflatového pojiva 
tl. 200 mm 
821*6,5*0,2=1 067,300 [A] 
prostor autobusové zastávky 
421*0,2=84,200 [B] 
A+B=1 151,500 [C]</t>
  </si>
  <si>
    <t>- dodání materiálů předepsaných pro recyklaci za studena     
- provedení recyklace dle předepsaného technologického předpisu, zhutnění vrstvy v předepsané tloušťce     
- zřízení vrstvy bez rozlišení šířky, pokládání vrstvy po etapách     
- úpravu napojení, ukončení     
- nezahrnuje postřiky, nátěry</t>
  </si>
  <si>
    <t>bude použita frézovaná ze stavby 
(821*2-65-55-118-350)*0,5=527,000 [A]</t>
  </si>
  <si>
    <t>infiltrační postřik PI-E 1,0 kg/m2 pod ACL 
821*6,5=5 336,500 [A] 
prostor autobus. zastávky 
421=421,000 [B] 
A+B=5 757,500 [C]</t>
  </si>
  <si>
    <t>spojovací postřik PS-E 0,5 kg/m2 mezi ACL a ACO 
821*6,5+421=5 757,500 [A]</t>
  </si>
  <si>
    <t>283</t>
  </si>
  <si>
    <t>ACO 11+ tl. 40 mm 
821*6,5=5 336,500 [A] 
prostor bus zastávky 
421=421,000 [B] 
A+B=5 757,500 [C]</t>
  </si>
  <si>
    <t>ACL 16+ tl. 50 mm 
821*6,5=5 336,500 [A] 
prostor bus. zastávky 
421=421,000 [B] 
A+B=5 757,500 [C]</t>
  </si>
  <si>
    <t>348</t>
  </si>
  <si>
    <t>87444</t>
  </si>
  <si>
    <t>POTRUBÍ Z TRUB PLASTOVÝCH ODPADNÍCH DN DO 250MM</t>
  </si>
  <si>
    <t>odvodnění horských vpustí 
9+9=18,000 [A]</t>
  </si>
  <si>
    <t>položky pro zhotovení potrubí platí bez ohledu na sklon     
zahrnuje:     
- výrobní dokumentaci (včetně technologického předpisu)     
- dodání veškerého trubního a pomocného materiálu  (trouby,  trubky,  tvarovky,  spojovací a těsnící  materiál a pod.), podpěrných, závěsných a upevňovacích prvků, včetně potřebných úprav     
- úprava a příprava podkladu a podpěr, očištění a ošetření podkladu a podpěr     
- zřízení plně funkčního potrubí, kompletní soustavy, podle příslušného technologického předpisu     
- zřízení potrubí i jednotlivých částí po etapách, včetně pracovních spar a spojů, pracovního zaslepení konců a pod.     
- úprava prostupů, průchodů  šachtami a komorami, okolí podpěr a vyústění, zaústění, napojení, vyvedení a upevnění odpad. výustí     
- ochrana potrubí nátěrem (vč. úpravy povrchu), případně izolací, nejsou-li tyto práce předmětem jiné položky     
- úprava, očištění a ošetření prostoru kolem potrubí     
- položky platí pro práce prováděné v prostoru zapaženém i nezapaženém a i v kolektorech, chráničkách     
- položky zahrnují i práce spojené s nutnými obtoky, převáděním a čerpáním vody     
nezahrnuje zkoušky vodotěsnosti a televizní prohlídku</t>
  </si>
  <si>
    <t>358</t>
  </si>
  <si>
    <t>89721</t>
  </si>
  <si>
    <t>VPUSŤ KANALIZAČNÍ HORSKÁ KOMPLETNÍ MONOLITICKÁ BETONOVÁ</t>
  </si>
  <si>
    <t>horská vpusť v km 8,183 a 8,373</t>
  </si>
  <si>
    <t>položka zahrnuje:     
- mříže s rámem, koše na bahno,     
- dodání  čerstvého  betonu  (betonové  směsi)  požadované  kvality,  jeho  uložení  do požadovaného tvaru při jakékoliv hustotě výztuže, konzistenci čerstvého betonu a způsobu hutnění, ošetření a ochranu betonu,     
- zhotovení nepropustného, mrazuvzdorného betonu a betonu požadované trvanlivosti a vlastností,     
- užití potřebných přísad a technologií výroby betonu,     
- zřízení pracovních a dilatačních spar, včetně potřebných úprav, výplně, vložek, opracování, očištění a ošetření,     
- bednění  požadovaných  konstr. (i ztracené) s úpravou  dle požadované  kvality povrchu betonu, včetně odbedňovacích a odskružovacích prostředků,     
- zřízení  všech  požadovaných  otvorů, kapes, výklenků, prostupů, dutin, drážek a pod., vč. ztížení práce a úprav  kolem nich,     
- nátěry zabraňující soudržnost betonu a bednění,     
- výplň, těsnění  a tmelení spar a spojů,     
- opatření  povrchů  betonu  izolací  proti zemní vlhkosti v částech, kde přijdou do styku se zeminou nebo kamenivem,     
- předepsané podkladní konstrukce</t>
  </si>
  <si>
    <t>369</t>
  </si>
  <si>
    <t>899574</t>
  </si>
  <si>
    <t>OBETONOVÁNÍ POTRUBÍ ZE ŽELEZOBETONU DO C25/30 (B30) VČETNĚ VÝZTUŽE</t>
  </si>
  <si>
    <t>obetonování potrubí DN 250 mm 
(odvedení vody od horské vpusti HV1 a HV2)</t>
  </si>
  <si>
    <t>- dodání  čerstvého  betonu  (betonové  směsi)  požadované  kvality,  jeho  uložení  do požadovaného tvaru při jakékoliv hustotě výztuže, konzistenci čerstvého betonu a způsobu hutnění, ošetření a ochranu betonu,     
- zhotovení nepropustného, mrazuvzdorného betonu a betonu požadované trvanlivosti a vlastností,     
- užití potřebných přísad a technologií výroby betonu,     
- zřízení pracovních a dilatačních spar, včetně potřebných úprav, výplně, vložek, opracování, očištění a ošetření,     
- bednění  požadovaných  konstr. (i ztracené) s úpravou  dle požadované  kvality povrchu betonu, včetně odbedňovacích a odskružovacích prostředků,     
- podpěrné  konstr. (skruže) a lešení všech druhů pro bednění, uložení čerstvého betonu, výztuže a doplňkových konstr., vč. požadovaných otvorů, ochranných a bezpečnostních opatření a základů těchto konstrukcí a lešení,     
- vytvoření kotevních čel, kapes, nálitků, a sedel,     
- zřízení  všech  požadovaných  otvorů, kapes, výklenků, prostupů, dutin, drážek a pod., vč. ztížení práce a úprav  kolem nich,     
- úpravy pro osazení výztuže, doplňkových konstrukcí a vybavení,     
- úpravy povrchu pro položení požadované izolace, povlaků a nátěrů, případně vyspravení,     
- ztížení práce u kabelových a injektážních trubek a ostatních zařízení osazovaných do betonu,     
- konstrukce betonových kloubů, upevnění kotevních prvků a doplňkových konstrukcí,     
- nátěry zabraňující soudržnost betonu a bednění,     
- výplň, těsnění  a tmelení spar a spojů,     
- opatření  povrchů  betonu  izolací  proti zemní vlhkosti v částech, kde přijdou do styku se zeminou nebo kamenivem,     
- případné zřízení spojovací vrstvy u základů,     
- úpravy pro osazení zařízení ochrany konstrukce proti vlivu bludných proudů</t>
  </si>
  <si>
    <t>821*6,5+421=5 757,500 [A]</t>
  </si>
  <si>
    <t>VDZ tl. 125 mm 
821*2*0,125=205,250 [A]</t>
  </si>
  <si>
    <t>pro případ porušení při recyklaci za studena 
předpoklad 5% délky 
ČERPÁNÍ SE SOUHLASEM TDS 
821*0,05=41,050 [A]</t>
  </si>
  <si>
    <t>Položka zahrnuje:  
dodání a pokládku betonových obrubníků o rozměrech předepsaných zadávací dokumentací  
betonové lože i boční betonovou opěrku.</t>
  </si>
  <si>
    <t>SO 901</t>
  </si>
  <si>
    <t>DIO</t>
  </si>
  <si>
    <t>22</t>
  </si>
  <si>
    <t>02710</t>
  </si>
  <si>
    <t>POMOC PRÁCE ZŘÍZ NEBO ZAJIŠŤ OBJÍŽĎKY A PŘÍSTUP CESTY</t>
  </si>
  <si>
    <t>Zajištění dopravně inženýrského opatření včetně projednání     
s Policiií ČR a získání povolení uzavírky silnice</t>
  </si>
  <si>
    <t>zahrnuje veškeré náklady spojené s objednatelem požadovanými zařízeními</t>
  </si>
  <si>
    <t>23</t>
  </si>
  <si>
    <t>02720</t>
  </si>
  <si>
    <t>POMOC PRÁCE ZŘÍZ NEBO ZAJIŠŤ REGULACI A OCHRANU DOPRAVY</t>
  </si>
  <si>
    <t>KPL = stavba     
Veškeré přechodné svislé i vodorovné dopravní značení, dopravní zařízení, výstražné vozíky, montáž, demontáž, pronájem, pravidelnou kontrolu, údržbu, servis, přemisťování, přeznačování a manipulaci s nimi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</si>
</sst>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SUM(C10:C13)</f>
      </c>
      <c s="1"/>
      <c s="1"/>
    </row>
    <row r="7" spans="1:5" ht="12.75" customHeight="1">
      <c r="A7" s="1"/>
      <c s="4" t="s">
        <v>5</v>
      </c>
      <c s="7">
        <f>SUM(E10:E13)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91</v>
      </c>
      <c s="20" t="s">
        <v>92</v>
      </c>
      <c s="21">
        <f>'SO 101.1'!I3</f>
      </c>
      <c s="21">
        <f>'SO 101.1'!O2</f>
      </c>
      <c s="21">
        <f>C11+D11</f>
      </c>
    </row>
    <row r="12" spans="1:5" ht="12.75" customHeight="1">
      <c r="A12" s="20" t="s">
        <v>244</v>
      </c>
      <c s="20" t="s">
        <v>245</v>
      </c>
      <c s="21">
        <f>'SO 101.2'!I3</f>
      </c>
      <c s="21">
        <f>'SO 101.2'!O2</f>
      </c>
      <c s="21">
        <f>C12+D12</f>
      </c>
    </row>
    <row r="13" spans="1:5" ht="12.75" customHeight="1">
      <c r="A13" s="20" t="s">
        <v>287</v>
      </c>
      <c s="20" t="s">
        <v>288</v>
      </c>
      <c s="21">
        <f>'SO 901'!I3</f>
      </c>
      <c s="21">
        <f>'SO 901'!O2</f>
      </c>
      <c s="21">
        <f>C13+D13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25" t="s">
        <v>45</v>
      </c>
      <c s="29" t="s">
        <v>46</v>
      </c>
      <c s="29" t="s">
        <v>47</v>
      </c>
      <c s="25" t="s">
        <v>48</v>
      </c>
      <c s="30" t="s">
        <v>49</v>
      </c>
      <c s="31" t="s">
        <v>50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51</v>
      </c>
      <c r="E10" s="35" t="s">
        <v>52</v>
      </c>
    </row>
    <row r="11" spans="1:5" ht="12.75">
      <c r="A11" s="36" t="s">
        <v>53</v>
      </c>
      <c r="E11" s="37" t="s">
        <v>48</v>
      </c>
    </row>
    <row r="12" spans="1:5" ht="12.75">
      <c r="A12" t="s">
        <v>54</v>
      </c>
      <c r="E12" s="35" t="s">
        <v>55</v>
      </c>
    </row>
    <row r="13" spans="1:16" ht="12.75">
      <c r="A13" s="25" t="s">
        <v>45</v>
      </c>
      <c s="29" t="s">
        <v>56</v>
      </c>
      <c s="29" t="s">
        <v>57</v>
      </c>
      <c s="25" t="s">
        <v>48</v>
      </c>
      <c s="30" t="s">
        <v>58</v>
      </c>
      <c s="31" t="s">
        <v>50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51</v>
      </c>
      <c r="E14" s="35" t="s">
        <v>59</v>
      </c>
    </row>
    <row r="15" spans="1:5" ht="12.75">
      <c r="A15" s="36" t="s">
        <v>53</v>
      </c>
      <c r="E15" s="37" t="s">
        <v>48</v>
      </c>
    </row>
    <row r="16" spans="1:5" ht="12.75">
      <c r="A16" t="s">
        <v>54</v>
      </c>
      <c r="E16" s="35" t="s">
        <v>60</v>
      </c>
    </row>
    <row r="17" spans="1:16" ht="12.75">
      <c r="A17" s="25" t="s">
        <v>45</v>
      </c>
      <c s="29" t="s">
        <v>61</v>
      </c>
      <c s="29" t="s">
        <v>57</v>
      </c>
      <c s="25" t="s">
        <v>29</v>
      </c>
      <c s="30" t="s">
        <v>58</v>
      </c>
      <c s="31" t="s">
        <v>62</v>
      </c>
      <c s="32">
        <v>1.396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51</v>
      </c>
      <c r="E18" s="35" t="s">
        <v>63</v>
      </c>
    </row>
    <row r="19" spans="1:5" ht="12.75">
      <c r="A19" s="36" t="s">
        <v>53</v>
      </c>
      <c r="E19" s="37" t="s">
        <v>64</v>
      </c>
    </row>
    <row r="20" spans="1:5" ht="12.75">
      <c r="A20" t="s">
        <v>54</v>
      </c>
      <c r="E20" s="35" t="s">
        <v>60</v>
      </c>
    </row>
    <row r="21" spans="1:16" ht="12.75">
      <c r="A21" s="25" t="s">
        <v>45</v>
      </c>
      <c s="29" t="s">
        <v>65</v>
      </c>
      <c s="29" t="s">
        <v>66</v>
      </c>
      <c s="25" t="s">
        <v>48</v>
      </c>
      <c s="30" t="s">
        <v>67</v>
      </c>
      <c s="31" t="s">
        <v>50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51</v>
      </c>
      <c r="E22" s="35" t="s">
        <v>52</v>
      </c>
    </row>
    <row r="23" spans="1:5" ht="12.75">
      <c r="A23" s="36" t="s">
        <v>53</v>
      </c>
      <c r="E23" s="37" t="s">
        <v>48</v>
      </c>
    </row>
    <row r="24" spans="1:5" ht="12.75">
      <c r="A24" t="s">
        <v>54</v>
      </c>
      <c r="E24" s="35" t="s">
        <v>60</v>
      </c>
    </row>
    <row r="25" spans="1:16" ht="12.75">
      <c r="A25" s="25" t="s">
        <v>45</v>
      </c>
      <c s="29" t="s">
        <v>68</v>
      </c>
      <c s="29" t="s">
        <v>69</v>
      </c>
      <c s="25" t="s">
        <v>70</v>
      </c>
      <c s="30" t="s">
        <v>71</v>
      </c>
      <c s="31" t="s">
        <v>62</v>
      </c>
      <c s="32">
        <v>4.188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51</v>
      </c>
      <c r="E26" s="35" t="s">
        <v>48</v>
      </c>
    </row>
    <row r="27" spans="1:5" ht="63.75">
      <c r="A27" s="36" t="s">
        <v>53</v>
      </c>
      <c r="E27" s="37" t="s">
        <v>72</v>
      </c>
    </row>
    <row r="28" spans="1:5" ht="63.75">
      <c r="A28" t="s">
        <v>54</v>
      </c>
      <c r="E28" s="35" t="s">
        <v>73</v>
      </c>
    </row>
    <row r="29" spans="1:16" ht="12.75">
      <c r="A29" s="25" t="s">
        <v>45</v>
      </c>
      <c s="29" t="s">
        <v>74</v>
      </c>
      <c s="29" t="s">
        <v>75</v>
      </c>
      <c s="25" t="s">
        <v>48</v>
      </c>
      <c s="30" t="s">
        <v>76</v>
      </c>
      <c s="31" t="s">
        <v>77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51</v>
      </c>
      <c r="E30" s="35" t="s">
        <v>78</v>
      </c>
    </row>
    <row r="31" spans="1:5" ht="12.75">
      <c r="A31" s="36" t="s">
        <v>53</v>
      </c>
      <c r="E31" s="37" t="s">
        <v>48</v>
      </c>
    </row>
    <row r="32" spans="1:5" ht="76.5">
      <c r="A32" t="s">
        <v>54</v>
      </c>
      <c r="E32" s="35" t="s">
        <v>79</v>
      </c>
    </row>
    <row r="33" spans="1:16" ht="12.75">
      <c r="A33" s="25" t="s">
        <v>45</v>
      </c>
      <c s="29" t="s">
        <v>80</v>
      </c>
      <c s="29" t="s">
        <v>81</v>
      </c>
      <c s="25" t="s">
        <v>48</v>
      </c>
      <c s="30" t="s">
        <v>82</v>
      </c>
      <c s="31" t="s">
        <v>50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51</v>
      </c>
      <c r="E34" s="35" t="s">
        <v>52</v>
      </c>
    </row>
    <row r="35" spans="1:5" ht="12.75">
      <c r="A35" s="36" t="s">
        <v>53</v>
      </c>
      <c r="E35" s="37" t="s">
        <v>48</v>
      </c>
    </row>
    <row r="36" spans="1:5" ht="25.5">
      <c r="A36" t="s">
        <v>54</v>
      </c>
      <c r="E36" s="35" t="s">
        <v>83</v>
      </c>
    </row>
    <row r="37" spans="1:16" ht="12.75">
      <c r="A37" s="25" t="s">
        <v>45</v>
      </c>
      <c s="29" t="s">
        <v>84</v>
      </c>
      <c s="29" t="s">
        <v>85</v>
      </c>
      <c s="25" t="s">
        <v>70</v>
      </c>
      <c s="30" t="s">
        <v>86</v>
      </c>
      <c s="31" t="s">
        <v>50</v>
      </c>
      <c s="32">
        <v>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51</v>
      </c>
      <c r="E38" s="35" t="s">
        <v>52</v>
      </c>
    </row>
    <row r="39" spans="1:5" ht="12.75">
      <c r="A39" s="36" t="s">
        <v>53</v>
      </c>
      <c r="E39" s="37" t="s">
        <v>48</v>
      </c>
    </row>
    <row r="40" spans="1:5" ht="12.75">
      <c r="A40" t="s">
        <v>54</v>
      </c>
      <c r="E40" s="35" t="s">
        <v>60</v>
      </c>
    </row>
    <row r="41" spans="1:16" ht="12.75">
      <c r="A41" s="25" t="s">
        <v>45</v>
      </c>
      <c s="29" t="s">
        <v>87</v>
      </c>
      <c s="29" t="s">
        <v>88</v>
      </c>
      <c s="25" t="s">
        <v>48</v>
      </c>
      <c s="30" t="s">
        <v>89</v>
      </c>
      <c s="31" t="s">
        <v>50</v>
      </c>
      <c s="32">
        <v>1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51</v>
      </c>
      <c r="E42" s="35" t="s">
        <v>52</v>
      </c>
    </row>
    <row r="43" spans="1:5" ht="12.75">
      <c r="A43" s="36" t="s">
        <v>53</v>
      </c>
      <c r="E43" s="37" t="s">
        <v>48</v>
      </c>
    </row>
    <row r="44" spans="1:5" ht="12.75">
      <c r="A44" t="s">
        <v>54</v>
      </c>
      <c r="E44" s="35" t="s">
        <v>90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0+O8+O13+O38+O43+O88+O93+O106+O119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91</v>
      </c>
      <c s="38">
        <f>0+I8+I13+I38+I43+I88+I93+I106+I119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91</v>
      </c>
      <c s="6"/>
      <c s="18" t="s">
        <v>92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33</v>
      </c>
      <c s="29" t="s">
        <v>93</v>
      </c>
      <c s="25" t="s">
        <v>22</v>
      </c>
      <c s="30" t="s">
        <v>94</v>
      </c>
      <c s="31" t="s">
        <v>95</v>
      </c>
      <c s="32">
        <v>93.425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51</v>
      </c>
      <c r="E10" s="35" t="s">
        <v>96</v>
      </c>
    </row>
    <row r="11" spans="1:5" ht="89.25">
      <c r="A11" s="36" t="s">
        <v>53</v>
      </c>
      <c r="E11" s="37" t="s">
        <v>97</v>
      </c>
    </row>
    <row r="12" spans="1:5" ht="25.5">
      <c r="A12" t="s">
        <v>54</v>
      </c>
      <c r="E12" s="35" t="s">
        <v>98</v>
      </c>
    </row>
    <row r="13" spans="1:18" ht="12.75" customHeight="1">
      <c r="A13" s="6" t="s">
        <v>43</v>
      </c>
      <c s="6"/>
      <c s="40" t="s">
        <v>29</v>
      </c>
      <c s="6"/>
      <c s="27" t="s">
        <v>99</v>
      </c>
      <c s="6"/>
      <c s="6"/>
      <c s="6"/>
      <c s="41">
        <f>0+Q13</f>
      </c>
      <c r="O13">
        <f>0+R13</f>
      </c>
      <c r="Q13">
        <f>0+I14+I18+I22+I26+I30+I34</f>
      </c>
      <c>
        <f>0+O14+O18+O22+O26+O30+O34</f>
      </c>
    </row>
    <row r="14" spans="1:16" ht="12.75">
      <c r="A14" s="25" t="s">
        <v>45</v>
      </c>
      <c s="29" t="s">
        <v>100</v>
      </c>
      <c s="29" t="s">
        <v>101</v>
      </c>
      <c s="25" t="s">
        <v>48</v>
      </c>
      <c s="30" t="s">
        <v>102</v>
      </c>
      <c s="31" t="s">
        <v>95</v>
      </c>
      <c s="32">
        <v>319.33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51</v>
      </c>
      <c r="E15" s="35" t="s">
        <v>48</v>
      </c>
    </row>
    <row r="16" spans="1:5" ht="153">
      <c r="A16" s="36" t="s">
        <v>53</v>
      </c>
      <c r="E16" s="37" t="s">
        <v>103</v>
      </c>
    </row>
    <row r="17" spans="1:5" ht="38.25">
      <c r="A17" t="s">
        <v>54</v>
      </c>
      <c r="E17" s="35" t="s">
        <v>104</v>
      </c>
    </row>
    <row r="18" spans="1:16" ht="12.75">
      <c r="A18" s="25" t="s">
        <v>45</v>
      </c>
      <c s="29" t="s">
        <v>105</v>
      </c>
      <c s="29" t="s">
        <v>106</v>
      </c>
      <c s="25" t="s">
        <v>48</v>
      </c>
      <c s="30" t="s">
        <v>107</v>
      </c>
      <c s="31" t="s">
        <v>95</v>
      </c>
      <c s="32">
        <v>43.125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51</v>
      </c>
      <c r="E19" s="35" t="s">
        <v>48</v>
      </c>
    </row>
    <row r="20" spans="1:5" ht="38.25">
      <c r="A20" s="36" t="s">
        <v>53</v>
      </c>
      <c r="E20" s="37" t="s">
        <v>108</v>
      </c>
    </row>
    <row r="21" spans="1:5" ht="344.25">
      <c r="A21" t="s">
        <v>54</v>
      </c>
      <c r="E21" s="35" t="s">
        <v>109</v>
      </c>
    </row>
    <row r="22" spans="1:16" ht="12.75">
      <c r="A22" s="25" t="s">
        <v>45</v>
      </c>
      <c s="29" t="s">
        <v>110</v>
      </c>
      <c s="29" t="s">
        <v>111</v>
      </c>
      <c s="25" t="s">
        <v>48</v>
      </c>
      <c s="30" t="s">
        <v>112</v>
      </c>
      <c s="31" t="s">
        <v>113</v>
      </c>
      <c s="32">
        <v>425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51</v>
      </c>
      <c r="E23" s="35" t="s">
        <v>48</v>
      </c>
    </row>
    <row r="24" spans="1:5" ht="25.5">
      <c r="A24" s="36" t="s">
        <v>53</v>
      </c>
      <c r="E24" s="37" t="s">
        <v>114</v>
      </c>
    </row>
    <row r="25" spans="1:5" ht="25.5">
      <c r="A25" t="s">
        <v>54</v>
      </c>
      <c r="E25" s="35" t="s">
        <v>115</v>
      </c>
    </row>
    <row r="26" spans="1:16" ht="12.75">
      <c r="A26" s="25" t="s">
        <v>45</v>
      </c>
      <c s="29" t="s">
        <v>116</v>
      </c>
      <c s="29" t="s">
        <v>117</v>
      </c>
      <c s="25" t="s">
        <v>48</v>
      </c>
      <c s="30" t="s">
        <v>118</v>
      </c>
      <c s="31" t="s">
        <v>119</v>
      </c>
      <c s="32">
        <v>9.6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51</v>
      </c>
      <c r="E27" s="35" t="s">
        <v>120</v>
      </c>
    </row>
    <row r="28" spans="1:5" ht="25.5">
      <c r="A28" s="36" t="s">
        <v>53</v>
      </c>
      <c r="E28" s="37" t="s">
        <v>121</v>
      </c>
    </row>
    <row r="29" spans="1:5" ht="25.5">
      <c r="A29" t="s">
        <v>54</v>
      </c>
      <c r="E29" s="35" t="s">
        <v>115</v>
      </c>
    </row>
    <row r="30" spans="1:16" ht="12.75">
      <c r="A30" s="25" t="s">
        <v>45</v>
      </c>
      <c s="29" t="s">
        <v>122</v>
      </c>
      <c s="29" t="s">
        <v>123</v>
      </c>
      <c s="25" t="s">
        <v>48</v>
      </c>
      <c s="30" t="s">
        <v>124</v>
      </c>
      <c s="31" t="s">
        <v>119</v>
      </c>
      <c s="32">
        <v>15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51</v>
      </c>
      <c r="E31" s="35" t="s">
        <v>120</v>
      </c>
    </row>
    <row r="32" spans="1:5" ht="25.5">
      <c r="A32" s="36" t="s">
        <v>53</v>
      </c>
      <c r="E32" s="37" t="s">
        <v>125</v>
      </c>
    </row>
    <row r="33" spans="1:5" ht="25.5">
      <c r="A33" t="s">
        <v>54</v>
      </c>
      <c r="E33" s="35" t="s">
        <v>115</v>
      </c>
    </row>
    <row r="34" spans="1:16" ht="12.75">
      <c r="A34" s="25" t="s">
        <v>45</v>
      </c>
      <c s="29" t="s">
        <v>126</v>
      </c>
      <c s="29" t="s">
        <v>127</v>
      </c>
      <c s="25" t="s">
        <v>48</v>
      </c>
      <c s="30" t="s">
        <v>128</v>
      </c>
      <c s="31" t="s">
        <v>95</v>
      </c>
      <c s="32">
        <v>7.8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51</v>
      </c>
      <c r="E35" s="35" t="s">
        <v>48</v>
      </c>
    </row>
    <row r="36" spans="1:5" ht="25.5">
      <c r="A36" s="36" t="s">
        <v>53</v>
      </c>
      <c r="E36" s="37" t="s">
        <v>129</v>
      </c>
    </row>
    <row r="37" spans="1:5" ht="293.25">
      <c r="A37" t="s">
        <v>54</v>
      </c>
      <c r="E37" s="35" t="s">
        <v>130</v>
      </c>
    </row>
    <row r="38" spans="1:18" ht="12.75" customHeight="1">
      <c r="A38" s="6" t="s">
        <v>43</v>
      </c>
      <c s="6"/>
      <c s="40" t="s">
        <v>33</v>
      </c>
      <c s="6"/>
      <c s="27" t="s">
        <v>131</v>
      </c>
      <c s="6"/>
      <c s="6"/>
      <c s="6"/>
      <c s="41">
        <f>0+Q38</f>
      </c>
      <c r="O38">
        <f>0+R38</f>
      </c>
      <c r="Q38">
        <f>0+I39</f>
      </c>
      <c>
        <f>0+O39</f>
      </c>
    </row>
    <row r="39" spans="1:16" ht="12.75">
      <c r="A39" s="25" t="s">
        <v>45</v>
      </c>
      <c s="29" t="s">
        <v>132</v>
      </c>
      <c s="29" t="s">
        <v>133</v>
      </c>
      <c s="25" t="s">
        <v>48</v>
      </c>
      <c s="30" t="s">
        <v>134</v>
      </c>
      <c s="31" t="s">
        <v>95</v>
      </c>
      <c s="32">
        <v>1.6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51</v>
      </c>
      <c r="E40" s="35" t="s">
        <v>135</v>
      </c>
    </row>
    <row r="41" spans="1:5" ht="76.5">
      <c r="A41" s="36" t="s">
        <v>53</v>
      </c>
      <c r="E41" s="37" t="s">
        <v>136</v>
      </c>
    </row>
    <row r="42" spans="1:5" ht="114.75">
      <c r="A42" t="s">
        <v>54</v>
      </c>
      <c r="E42" s="35" t="s">
        <v>137</v>
      </c>
    </row>
    <row r="43" spans="1:18" ht="12.75" customHeight="1">
      <c r="A43" s="6" t="s">
        <v>43</v>
      </c>
      <c s="6"/>
      <c s="40" t="s">
        <v>35</v>
      </c>
      <c s="6"/>
      <c s="27" t="s">
        <v>138</v>
      </c>
      <c s="6"/>
      <c s="6"/>
      <c s="6"/>
      <c s="41">
        <f>0+Q43</f>
      </c>
      <c r="O43">
        <f>0+R43</f>
      </c>
      <c r="Q43">
        <f>0+I44+I48+I52+I56+I60+I64+I68+I72+I76+I80+I84</f>
      </c>
      <c>
        <f>0+O44+O48+O52+O56+O60+O64+O68+O72+O76+O80+O84</f>
      </c>
    </row>
    <row r="44" spans="1:16" ht="12.75">
      <c r="A44" s="25" t="s">
        <v>45</v>
      </c>
      <c s="29" t="s">
        <v>139</v>
      </c>
      <c s="29" t="s">
        <v>140</v>
      </c>
      <c s="25" t="s">
        <v>29</v>
      </c>
      <c s="30" t="s">
        <v>141</v>
      </c>
      <c s="31" t="s">
        <v>95</v>
      </c>
      <c s="32">
        <v>17.25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12.75">
      <c r="A45" s="34" t="s">
        <v>51</v>
      </c>
      <c r="E45" s="35" t="s">
        <v>142</v>
      </c>
    </row>
    <row r="46" spans="1:5" ht="38.25">
      <c r="A46" s="36" t="s">
        <v>53</v>
      </c>
      <c r="E46" s="37" t="s">
        <v>143</v>
      </c>
    </row>
    <row r="47" spans="1:5" ht="51">
      <c r="A47" t="s">
        <v>54</v>
      </c>
      <c r="E47" s="35" t="s">
        <v>144</v>
      </c>
    </row>
    <row r="48" spans="1:16" ht="12.75">
      <c r="A48" s="25" t="s">
        <v>45</v>
      </c>
      <c s="29" t="s">
        <v>145</v>
      </c>
      <c s="29" t="s">
        <v>140</v>
      </c>
      <c s="25" t="s">
        <v>22</v>
      </c>
      <c s="30" t="s">
        <v>141</v>
      </c>
      <c s="31" t="s">
        <v>95</v>
      </c>
      <c s="32">
        <v>21.563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51</v>
      </c>
      <c r="E49" s="35" t="s">
        <v>146</v>
      </c>
    </row>
    <row r="50" spans="1:5" ht="38.25">
      <c r="A50" s="36" t="s">
        <v>53</v>
      </c>
      <c r="E50" s="37" t="s">
        <v>147</v>
      </c>
    </row>
    <row r="51" spans="1:5" ht="51">
      <c r="A51" t="s">
        <v>54</v>
      </c>
      <c r="E51" s="35" t="s">
        <v>144</v>
      </c>
    </row>
    <row r="52" spans="1:16" ht="12.75">
      <c r="A52" s="25" t="s">
        <v>45</v>
      </c>
      <c s="29" t="s">
        <v>148</v>
      </c>
      <c s="29" t="s">
        <v>149</v>
      </c>
      <c s="25" t="s">
        <v>48</v>
      </c>
      <c s="30" t="s">
        <v>150</v>
      </c>
      <c s="31" t="s">
        <v>113</v>
      </c>
      <c s="32">
        <v>425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51</v>
      </c>
      <c r="E53" s="35" t="s">
        <v>151</v>
      </c>
    </row>
    <row r="54" spans="1:5" ht="38.25">
      <c r="A54" s="36" t="s">
        <v>53</v>
      </c>
      <c r="E54" s="37" t="s">
        <v>152</v>
      </c>
    </row>
    <row r="55" spans="1:5" ht="76.5">
      <c r="A55" t="s">
        <v>54</v>
      </c>
      <c r="E55" s="35" t="s">
        <v>153</v>
      </c>
    </row>
    <row r="56" spans="1:16" ht="12.75">
      <c r="A56" s="25" t="s">
        <v>45</v>
      </c>
      <c s="29" t="s">
        <v>154</v>
      </c>
      <c s="29" t="s">
        <v>155</v>
      </c>
      <c s="25" t="s">
        <v>48</v>
      </c>
      <c s="30" t="s">
        <v>156</v>
      </c>
      <c s="31" t="s">
        <v>113</v>
      </c>
      <c s="32">
        <v>86.25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12.75">
      <c r="A57" s="34" t="s">
        <v>51</v>
      </c>
      <c r="E57" s="35" t="s">
        <v>48</v>
      </c>
    </row>
    <row r="58" spans="1:5" ht="38.25">
      <c r="A58" s="36" t="s">
        <v>53</v>
      </c>
      <c r="E58" s="37" t="s">
        <v>157</v>
      </c>
    </row>
    <row r="59" spans="1:5" ht="51">
      <c r="A59" t="s">
        <v>54</v>
      </c>
      <c r="E59" s="35" t="s">
        <v>158</v>
      </c>
    </row>
    <row r="60" spans="1:16" ht="12.75">
      <c r="A60" s="25" t="s">
        <v>45</v>
      </c>
      <c s="29" t="s">
        <v>159</v>
      </c>
      <c s="29" t="s">
        <v>160</v>
      </c>
      <c s="25" t="s">
        <v>48</v>
      </c>
      <c s="30" t="s">
        <v>161</v>
      </c>
      <c s="31" t="s">
        <v>113</v>
      </c>
      <c s="32">
        <v>7092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12.75">
      <c r="A61" s="34" t="s">
        <v>51</v>
      </c>
      <c r="E61" s="35" t="s">
        <v>48</v>
      </c>
    </row>
    <row r="62" spans="1:5" ht="89.25">
      <c r="A62" s="36" t="s">
        <v>53</v>
      </c>
      <c r="E62" s="37" t="s">
        <v>162</v>
      </c>
    </row>
    <row r="63" spans="1:5" ht="51">
      <c r="A63" t="s">
        <v>54</v>
      </c>
      <c r="E63" s="35" t="s">
        <v>158</v>
      </c>
    </row>
    <row r="64" spans="1:16" ht="12.75">
      <c r="A64" s="25" t="s">
        <v>45</v>
      </c>
      <c s="29" t="s">
        <v>163</v>
      </c>
      <c s="29" t="s">
        <v>164</v>
      </c>
      <c s="25" t="s">
        <v>48</v>
      </c>
      <c s="30" t="s">
        <v>165</v>
      </c>
      <c s="31" t="s">
        <v>113</v>
      </c>
      <c s="32">
        <v>129.375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51</v>
      </c>
      <c r="E65" s="35" t="s">
        <v>166</v>
      </c>
    </row>
    <row r="66" spans="1:5" ht="38.25">
      <c r="A66" s="36" t="s">
        <v>53</v>
      </c>
      <c r="E66" s="37" t="s">
        <v>167</v>
      </c>
    </row>
    <row r="67" spans="1:5" ht="51">
      <c r="A67" t="s">
        <v>54</v>
      </c>
      <c r="E67" s="35" t="s">
        <v>168</v>
      </c>
    </row>
    <row r="68" spans="1:16" ht="12.75">
      <c r="A68" s="25" t="s">
        <v>45</v>
      </c>
      <c s="29" t="s">
        <v>169</v>
      </c>
      <c s="29" t="s">
        <v>170</v>
      </c>
      <c s="25" t="s">
        <v>48</v>
      </c>
      <c s="30" t="s">
        <v>171</v>
      </c>
      <c s="31" t="s">
        <v>113</v>
      </c>
      <c s="32">
        <v>3527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12.75">
      <c r="A69" s="34" t="s">
        <v>51</v>
      </c>
      <c r="E69" s="35" t="s">
        <v>172</v>
      </c>
    </row>
    <row r="70" spans="1:5" ht="63.75">
      <c r="A70" s="36" t="s">
        <v>53</v>
      </c>
      <c r="E70" s="37" t="s">
        <v>173</v>
      </c>
    </row>
    <row r="71" spans="1:5" ht="140.25">
      <c r="A71" t="s">
        <v>54</v>
      </c>
      <c r="E71" s="35" t="s">
        <v>174</v>
      </c>
    </row>
    <row r="72" spans="1:16" ht="12.75">
      <c r="A72" s="25" t="s">
        <v>45</v>
      </c>
      <c s="29" t="s">
        <v>175</v>
      </c>
      <c s="29" t="s">
        <v>176</v>
      </c>
      <c s="25" t="s">
        <v>48</v>
      </c>
      <c s="30" t="s">
        <v>177</v>
      </c>
      <c s="31" t="s">
        <v>113</v>
      </c>
      <c s="32">
        <v>93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12.75">
      <c r="A73" s="34" t="s">
        <v>51</v>
      </c>
      <c r="E73" s="35" t="s">
        <v>172</v>
      </c>
    </row>
    <row r="74" spans="1:5" ht="25.5">
      <c r="A74" s="36" t="s">
        <v>53</v>
      </c>
      <c r="E74" s="37" t="s">
        <v>178</v>
      </c>
    </row>
    <row r="75" spans="1:5" ht="140.25">
      <c r="A75" t="s">
        <v>54</v>
      </c>
      <c r="E75" s="35" t="s">
        <v>174</v>
      </c>
    </row>
    <row r="76" spans="1:16" ht="12.75">
      <c r="A76" s="25" t="s">
        <v>45</v>
      </c>
      <c s="29" t="s">
        <v>179</v>
      </c>
      <c s="29" t="s">
        <v>180</v>
      </c>
      <c s="25" t="s">
        <v>48</v>
      </c>
      <c s="30" t="s">
        <v>181</v>
      </c>
      <c s="31" t="s">
        <v>113</v>
      </c>
      <c s="32">
        <v>3472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12.75">
      <c r="A77" s="34" t="s">
        <v>51</v>
      </c>
      <c r="E77" s="35" t="s">
        <v>182</v>
      </c>
    </row>
    <row r="78" spans="1:5" ht="25.5">
      <c r="A78" s="36" t="s">
        <v>53</v>
      </c>
      <c r="E78" s="37" t="s">
        <v>183</v>
      </c>
    </row>
    <row r="79" spans="1:5" ht="140.25">
      <c r="A79" t="s">
        <v>54</v>
      </c>
      <c r="E79" s="35" t="s">
        <v>174</v>
      </c>
    </row>
    <row r="80" spans="1:16" ht="12.75">
      <c r="A80" s="25" t="s">
        <v>45</v>
      </c>
      <c s="29" t="s">
        <v>184</v>
      </c>
      <c s="29" t="s">
        <v>185</v>
      </c>
      <c s="25" t="s">
        <v>48</v>
      </c>
      <c s="30" t="s">
        <v>186</v>
      </c>
      <c s="31" t="s">
        <v>95</v>
      </c>
      <c s="32">
        <v>4.313</v>
      </c>
      <c s="33">
        <v>0</v>
      </c>
      <c s="33">
        <f>ROUND(ROUND(H80,2)*ROUND(G80,3),2)</f>
      </c>
      <c r="O80">
        <f>(I80*21)/100</f>
      </c>
      <c t="s">
        <v>23</v>
      </c>
    </row>
    <row r="81" spans="1:5" ht="12.75">
      <c r="A81" s="34" t="s">
        <v>51</v>
      </c>
      <c r="E81" s="35" t="s">
        <v>187</v>
      </c>
    </row>
    <row r="82" spans="1:5" ht="38.25">
      <c r="A82" s="36" t="s">
        <v>53</v>
      </c>
      <c r="E82" s="37" t="s">
        <v>188</v>
      </c>
    </row>
    <row r="83" spans="1:5" ht="140.25">
      <c r="A83" t="s">
        <v>54</v>
      </c>
      <c r="E83" s="35" t="s">
        <v>174</v>
      </c>
    </row>
    <row r="84" spans="1:16" ht="12.75">
      <c r="A84" s="25" t="s">
        <v>45</v>
      </c>
      <c s="29" t="s">
        <v>189</v>
      </c>
      <c s="29" t="s">
        <v>190</v>
      </c>
      <c s="25" t="s">
        <v>48</v>
      </c>
      <c s="30" t="s">
        <v>191</v>
      </c>
      <c s="31" t="s">
        <v>119</v>
      </c>
      <c s="32">
        <v>75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12.75">
      <c r="A85" s="34" t="s">
        <v>51</v>
      </c>
      <c r="E85" s="35" t="s">
        <v>48</v>
      </c>
    </row>
    <row r="86" spans="1:5" ht="12.75">
      <c r="A86" s="36" t="s">
        <v>53</v>
      </c>
      <c r="E86" s="37" t="s">
        <v>192</v>
      </c>
    </row>
    <row r="87" spans="1:5" ht="38.25">
      <c r="A87" t="s">
        <v>54</v>
      </c>
      <c r="E87" s="35" t="s">
        <v>193</v>
      </c>
    </row>
    <row r="88" spans="1:18" ht="12.75" customHeight="1">
      <c r="A88" s="6" t="s">
        <v>43</v>
      </c>
      <c s="6"/>
      <c s="40" t="s">
        <v>194</v>
      </c>
      <c s="6"/>
      <c s="27" t="s">
        <v>195</v>
      </c>
      <c s="6"/>
      <c s="6"/>
      <c s="6"/>
      <c s="41">
        <f>0+Q88</f>
      </c>
      <c r="O88">
        <f>0+R88</f>
      </c>
      <c r="Q88">
        <f>0+I89</f>
      </c>
      <c>
        <f>0+O89</f>
      </c>
    </row>
    <row r="89" spans="1:16" ht="12.75">
      <c r="A89" s="25" t="s">
        <v>45</v>
      </c>
      <c s="29" t="s">
        <v>196</v>
      </c>
      <c s="29" t="s">
        <v>197</v>
      </c>
      <c s="25" t="s">
        <v>48</v>
      </c>
      <c s="30" t="s">
        <v>198</v>
      </c>
      <c s="31" t="s">
        <v>113</v>
      </c>
      <c s="32">
        <v>4.8</v>
      </c>
      <c s="33">
        <v>0</v>
      </c>
      <c s="33">
        <f>ROUND(ROUND(H89,2)*ROUND(G89,3),2)</f>
      </c>
      <c r="O89">
        <f>(I89*21)/100</f>
      </c>
      <c t="s">
        <v>23</v>
      </c>
    </row>
    <row r="90" spans="1:5" ht="12.75">
      <c r="A90" s="34" t="s">
        <v>51</v>
      </c>
      <c r="E90" s="35" t="s">
        <v>48</v>
      </c>
    </row>
    <row r="91" spans="1:5" ht="38.25">
      <c r="A91" s="36" t="s">
        <v>53</v>
      </c>
      <c r="E91" s="37" t="s">
        <v>199</v>
      </c>
    </row>
    <row r="92" spans="1:5" ht="51">
      <c r="A92" t="s">
        <v>54</v>
      </c>
      <c r="E92" s="35" t="s">
        <v>200</v>
      </c>
    </row>
    <row r="93" spans="1:18" ht="12.75" customHeight="1">
      <c r="A93" s="6" t="s">
        <v>43</v>
      </c>
      <c s="6"/>
      <c s="40" t="s">
        <v>201</v>
      </c>
      <c s="6"/>
      <c s="27" t="s">
        <v>202</v>
      </c>
      <c s="6"/>
      <c s="6"/>
      <c s="6"/>
      <c s="41">
        <f>0+Q93</f>
      </c>
      <c r="O93">
        <f>0+R93</f>
      </c>
      <c r="Q93">
        <f>0+I94+I98+I102</f>
      </c>
      <c>
        <f>0+O94+O98+O102</f>
      </c>
    </row>
    <row r="94" spans="1:16" ht="12.75">
      <c r="A94" s="25" t="s">
        <v>45</v>
      </c>
      <c s="29" t="s">
        <v>203</v>
      </c>
      <c s="29" t="s">
        <v>204</v>
      </c>
      <c s="25" t="s">
        <v>48</v>
      </c>
      <c s="30" t="s">
        <v>205</v>
      </c>
      <c s="31" t="s">
        <v>77</v>
      </c>
      <c s="32">
        <v>13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51</v>
      </c>
      <c r="E95" s="35" t="s">
        <v>48</v>
      </c>
    </row>
    <row r="96" spans="1:5" ht="12.75">
      <c r="A96" s="36" t="s">
        <v>53</v>
      </c>
      <c r="E96" s="37" t="s">
        <v>48</v>
      </c>
    </row>
    <row r="97" spans="1:5" ht="25.5">
      <c r="A97" t="s">
        <v>54</v>
      </c>
      <c r="E97" s="35" t="s">
        <v>206</v>
      </c>
    </row>
    <row r="98" spans="1:16" ht="12.75">
      <c r="A98" s="25" t="s">
        <v>45</v>
      </c>
      <c s="29" t="s">
        <v>207</v>
      </c>
      <c s="29" t="s">
        <v>208</v>
      </c>
      <c s="25" t="s">
        <v>48</v>
      </c>
      <c s="30" t="s">
        <v>209</v>
      </c>
      <c s="31" t="s">
        <v>77</v>
      </c>
      <c s="32">
        <v>11</v>
      </c>
      <c s="33">
        <v>0</v>
      </c>
      <c s="33">
        <f>ROUND(ROUND(H98,2)*ROUND(G98,3),2)</f>
      </c>
      <c r="O98">
        <f>(I98*21)/100</f>
      </c>
      <c t="s">
        <v>23</v>
      </c>
    </row>
    <row r="99" spans="1:5" ht="12.75">
      <c r="A99" s="34" t="s">
        <v>51</v>
      </c>
      <c r="E99" s="35" t="s">
        <v>48</v>
      </c>
    </row>
    <row r="100" spans="1:5" ht="76.5">
      <c r="A100" s="36" t="s">
        <v>53</v>
      </c>
      <c r="E100" s="37" t="s">
        <v>210</v>
      </c>
    </row>
    <row r="101" spans="1:5" ht="25.5">
      <c r="A101" t="s">
        <v>54</v>
      </c>
      <c r="E101" s="35" t="s">
        <v>206</v>
      </c>
    </row>
    <row r="102" spans="1:16" ht="12.75">
      <c r="A102" s="25" t="s">
        <v>45</v>
      </c>
      <c s="29" t="s">
        <v>211</v>
      </c>
      <c s="29" t="s">
        <v>212</v>
      </c>
      <c s="25" t="s">
        <v>48</v>
      </c>
      <c s="30" t="s">
        <v>213</v>
      </c>
      <c s="31" t="s">
        <v>77</v>
      </c>
      <c s="32">
        <v>6</v>
      </c>
      <c s="33">
        <v>0</v>
      </c>
      <c s="33">
        <f>ROUND(ROUND(H102,2)*ROUND(G102,3),2)</f>
      </c>
      <c r="O102">
        <f>(I102*21)/100</f>
      </c>
      <c t="s">
        <v>23</v>
      </c>
    </row>
    <row r="103" spans="1:5" ht="12.75">
      <c r="A103" s="34" t="s">
        <v>51</v>
      </c>
      <c r="E103" s="35" t="s">
        <v>48</v>
      </c>
    </row>
    <row r="104" spans="1:5" ht="12.75">
      <c r="A104" s="36" t="s">
        <v>53</v>
      </c>
      <c r="E104" s="37" t="s">
        <v>48</v>
      </c>
    </row>
    <row r="105" spans="1:5" ht="25.5">
      <c r="A105" t="s">
        <v>54</v>
      </c>
      <c r="E105" s="35" t="s">
        <v>206</v>
      </c>
    </row>
    <row r="106" spans="1:18" ht="12.75" customHeight="1">
      <c r="A106" s="6" t="s">
        <v>43</v>
      </c>
      <c s="6"/>
      <c s="40" t="s">
        <v>40</v>
      </c>
      <c s="6"/>
      <c s="27" t="s">
        <v>214</v>
      </c>
      <c s="6"/>
      <c s="6"/>
      <c s="6"/>
      <c s="41">
        <f>0+Q106</f>
      </c>
      <c r="O106">
        <f>0+R106</f>
      </c>
      <c r="Q106">
        <f>0+I107+I111+I115</f>
      </c>
      <c>
        <f>0+O107+O111+O115</f>
      </c>
    </row>
    <row r="107" spans="1:16" ht="12.75">
      <c r="A107" s="25" t="s">
        <v>45</v>
      </c>
      <c s="29" t="s">
        <v>215</v>
      </c>
      <c s="29" t="s">
        <v>216</v>
      </c>
      <c s="25" t="s">
        <v>48</v>
      </c>
      <c s="30" t="s">
        <v>217</v>
      </c>
      <c s="31" t="s">
        <v>113</v>
      </c>
      <c s="32">
        <v>31.2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12.75">
      <c r="A108" s="34" t="s">
        <v>51</v>
      </c>
      <c r="E108" s="35" t="s">
        <v>48</v>
      </c>
    </row>
    <row r="109" spans="1:5" ht="51">
      <c r="A109" s="36" t="s">
        <v>53</v>
      </c>
      <c r="E109" s="37" t="s">
        <v>218</v>
      </c>
    </row>
    <row r="110" spans="1:5" ht="102">
      <c r="A110" t="s">
        <v>54</v>
      </c>
      <c r="E110" s="35" t="s">
        <v>219</v>
      </c>
    </row>
    <row r="111" spans="1:16" ht="12.75">
      <c r="A111" s="25" t="s">
        <v>45</v>
      </c>
      <c s="29" t="s">
        <v>220</v>
      </c>
      <c s="29" t="s">
        <v>221</v>
      </c>
      <c s="25" t="s">
        <v>48</v>
      </c>
      <c s="30" t="s">
        <v>222</v>
      </c>
      <c s="31" t="s">
        <v>113</v>
      </c>
      <c s="32">
        <v>3565</v>
      </c>
      <c s="33">
        <v>0</v>
      </c>
      <c s="33">
        <f>ROUND(ROUND(H111,2)*ROUND(G111,3),2)</f>
      </c>
      <c r="O111">
        <f>(I111*21)/100</f>
      </c>
      <c t="s">
        <v>23</v>
      </c>
    </row>
    <row r="112" spans="1:5" ht="12.75">
      <c r="A112" s="34" t="s">
        <v>51</v>
      </c>
      <c r="E112" s="35" t="s">
        <v>48</v>
      </c>
    </row>
    <row r="113" spans="1:5" ht="12.75">
      <c r="A113" s="36" t="s">
        <v>53</v>
      </c>
      <c r="E113" s="37" t="s">
        <v>223</v>
      </c>
    </row>
    <row r="114" spans="1:5" ht="25.5">
      <c r="A114" t="s">
        <v>54</v>
      </c>
      <c r="E114" s="35" t="s">
        <v>224</v>
      </c>
    </row>
    <row r="115" spans="1:16" ht="12.75">
      <c r="A115" s="25" t="s">
        <v>45</v>
      </c>
      <c s="29" t="s">
        <v>225</v>
      </c>
      <c s="29" t="s">
        <v>226</v>
      </c>
      <c s="25" t="s">
        <v>48</v>
      </c>
      <c s="30" t="s">
        <v>227</v>
      </c>
      <c s="31" t="s">
        <v>113</v>
      </c>
      <c s="32">
        <v>3565</v>
      </c>
      <c s="33">
        <v>0</v>
      </c>
      <c s="33">
        <f>ROUND(ROUND(H115,2)*ROUND(G115,3),2)</f>
      </c>
      <c r="O115">
        <f>(I115*21)/100</f>
      </c>
      <c t="s">
        <v>23</v>
      </c>
    </row>
    <row r="116" spans="1:5" ht="12.75">
      <c r="A116" s="34" t="s">
        <v>51</v>
      </c>
      <c r="E116" s="35" t="s">
        <v>48</v>
      </c>
    </row>
    <row r="117" spans="1:5" ht="12.75">
      <c r="A117" s="36" t="s">
        <v>53</v>
      </c>
      <c r="E117" s="37" t="s">
        <v>223</v>
      </c>
    </row>
    <row r="118" spans="1:5" ht="25.5">
      <c r="A118" t="s">
        <v>54</v>
      </c>
      <c r="E118" s="35" t="s">
        <v>224</v>
      </c>
    </row>
    <row r="119" spans="1:18" ht="12.75" customHeight="1">
      <c r="A119" s="6" t="s">
        <v>43</v>
      </c>
      <c s="6"/>
      <c s="40" t="s">
        <v>228</v>
      </c>
      <c s="6"/>
      <c s="27" t="s">
        <v>229</v>
      </c>
      <c s="6"/>
      <c s="6"/>
      <c s="6"/>
      <c s="41">
        <f>0+Q119</f>
      </c>
      <c r="O119">
        <f>0+R119</f>
      </c>
      <c r="Q119">
        <f>0+I120+I124+I128</f>
      </c>
      <c>
        <f>0+O120+O124+O128</f>
      </c>
    </row>
    <row r="120" spans="1:16" ht="25.5">
      <c r="A120" s="25" t="s">
        <v>45</v>
      </c>
      <c s="29" t="s">
        <v>230</v>
      </c>
      <c s="29" t="s">
        <v>231</v>
      </c>
      <c s="25" t="s">
        <v>48</v>
      </c>
      <c s="30" t="s">
        <v>232</v>
      </c>
      <c s="31" t="s">
        <v>113</v>
      </c>
      <c s="32">
        <v>143.75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12.75">
      <c r="A121" s="34" t="s">
        <v>51</v>
      </c>
      <c r="E121" s="35" t="s">
        <v>48</v>
      </c>
    </row>
    <row r="122" spans="1:5" ht="25.5">
      <c r="A122" s="36" t="s">
        <v>53</v>
      </c>
      <c r="E122" s="37" t="s">
        <v>233</v>
      </c>
    </row>
    <row r="123" spans="1:5" ht="38.25">
      <c r="A123" t="s">
        <v>54</v>
      </c>
      <c r="E123" s="35" t="s">
        <v>234</v>
      </c>
    </row>
    <row r="124" spans="1:16" ht="12.75">
      <c r="A124" s="25" t="s">
        <v>45</v>
      </c>
      <c s="29" t="s">
        <v>235</v>
      </c>
      <c s="29" t="s">
        <v>236</v>
      </c>
      <c s="25" t="s">
        <v>48</v>
      </c>
      <c s="30" t="s">
        <v>237</v>
      </c>
      <c s="31" t="s">
        <v>119</v>
      </c>
      <c s="32">
        <v>28.75</v>
      </c>
      <c s="33">
        <v>0</v>
      </c>
      <c s="33">
        <f>ROUND(ROUND(H124,2)*ROUND(G124,3),2)</f>
      </c>
      <c r="O124">
        <f>(I124*21)/100</f>
      </c>
      <c t="s">
        <v>23</v>
      </c>
    </row>
    <row r="125" spans="1:5" ht="12.75">
      <c r="A125" s="34" t="s">
        <v>51</v>
      </c>
      <c r="E125" s="35" t="s">
        <v>48</v>
      </c>
    </row>
    <row r="126" spans="1:5" ht="51">
      <c r="A126" s="36" t="s">
        <v>53</v>
      </c>
      <c r="E126" s="37" t="s">
        <v>238</v>
      </c>
    </row>
    <row r="127" spans="1:5" ht="38.25">
      <c r="A127" t="s">
        <v>54</v>
      </c>
      <c r="E127" s="35" t="s">
        <v>239</v>
      </c>
    </row>
    <row r="128" spans="1:16" ht="12.75">
      <c r="A128" s="25" t="s">
        <v>45</v>
      </c>
      <c s="29" t="s">
        <v>240</v>
      </c>
      <c s="29" t="s">
        <v>241</v>
      </c>
      <c s="25" t="s">
        <v>48</v>
      </c>
      <c s="30" t="s">
        <v>242</v>
      </c>
      <c s="31" t="s">
        <v>119</v>
      </c>
      <c s="32">
        <v>75</v>
      </c>
      <c s="33">
        <v>0</v>
      </c>
      <c s="33">
        <f>ROUND(ROUND(H128,2)*ROUND(G128,3),2)</f>
      </c>
      <c r="O128">
        <f>(I128*21)/100</f>
      </c>
      <c t="s">
        <v>23</v>
      </c>
    </row>
    <row r="129" spans="1:5" ht="12.75">
      <c r="A129" s="34" t="s">
        <v>51</v>
      </c>
      <c r="E129" s="35" t="s">
        <v>48</v>
      </c>
    </row>
    <row r="130" spans="1:5" ht="12.75">
      <c r="A130" s="36" t="s">
        <v>53</v>
      </c>
      <c r="E130" s="37" t="s">
        <v>192</v>
      </c>
    </row>
    <row r="131" spans="1:5" ht="25.5">
      <c r="A131" t="s">
        <v>54</v>
      </c>
      <c r="E131" s="35" t="s">
        <v>243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0+O8+O13+O34+O39+O68+O85+O94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244</v>
      </c>
      <c s="38">
        <f>0+I8+I13+I34+I39+I68+I85+I94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244</v>
      </c>
      <c s="6"/>
      <c s="18" t="s">
        <v>245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33</v>
      </c>
      <c s="29" t="s">
        <v>93</v>
      </c>
      <c s="25" t="s">
        <v>22</v>
      </c>
      <c s="30" t="s">
        <v>94</v>
      </c>
      <c s="31" t="s">
        <v>95</v>
      </c>
      <c s="32">
        <v>200.905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51</v>
      </c>
      <c r="E10" s="35" t="s">
        <v>96</v>
      </c>
    </row>
    <row r="11" spans="1:5" ht="114.75">
      <c r="A11" s="36" t="s">
        <v>53</v>
      </c>
      <c r="E11" s="37" t="s">
        <v>246</v>
      </c>
    </row>
    <row r="12" spans="1:5" ht="25.5">
      <c r="A12" t="s">
        <v>54</v>
      </c>
      <c r="E12" s="35" t="s">
        <v>98</v>
      </c>
    </row>
    <row r="13" spans="1:18" ht="12.75" customHeight="1">
      <c r="A13" s="6" t="s">
        <v>43</v>
      </c>
      <c s="6"/>
      <c s="40" t="s">
        <v>29</v>
      </c>
      <c s="6"/>
      <c s="27" t="s">
        <v>99</v>
      </c>
      <c s="6"/>
      <c s="6"/>
      <c s="6"/>
      <c s="41">
        <f>0+Q13</f>
      </c>
      <c r="O13">
        <f>0+R13</f>
      </c>
      <c r="Q13">
        <f>0+I14+I18+I22+I26+I30</f>
      </c>
      <c>
        <f>0+O14+O18+O22+O26+O30</f>
      </c>
    </row>
    <row r="14" spans="1:16" ht="12.75">
      <c r="A14" s="25" t="s">
        <v>45</v>
      </c>
      <c s="29" t="s">
        <v>100</v>
      </c>
      <c s="29" t="s">
        <v>101</v>
      </c>
      <c s="25" t="s">
        <v>100</v>
      </c>
      <c s="30" t="s">
        <v>102</v>
      </c>
      <c s="31" t="s">
        <v>95</v>
      </c>
      <c s="32">
        <v>345.45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51</v>
      </c>
      <c r="E15" s="35" t="s">
        <v>48</v>
      </c>
    </row>
    <row r="16" spans="1:5" ht="76.5">
      <c r="A16" s="36" t="s">
        <v>53</v>
      </c>
      <c r="E16" s="37" t="s">
        <v>247</v>
      </c>
    </row>
    <row r="17" spans="1:5" ht="38.25">
      <c r="A17" t="s">
        <v>54</v>
      </c>
      <c r="E17" s="35" t="s">
        <v>104</v>
      </c>
    </row>
    <row r="18" spans="1:16" ht="12.75">
      <c r="A18" s="25" t="s">
        <v>45</v>
      </c>
      <c s="29" t="s">
        <v>105</v>
      </c>
      <c s="29" t="s">
        <v>106</v>
      </c>
      <c s="25" t="s">
        <v>48</v>
      </c>
      <c s="30" t="s">
        <v>107</v>
      </c>
      <c s="31" t="s">
        <v>95</v>
      </c>
      <c s="32">
        <v>7.965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51</v>
      </c>
      <c r="E19" s="35" t="s">
        <v>48</v>
      </c>
    </row>
    <row r="20" spans="1:5" ht="25.5">
      <c r="A20" s="36" t="s">
        <v>53</v>
      </c>
      <c r="E20" s="37" t="s">
        <v>248</v>
      </c>
    </row>
    <row r="21" spans="1:5" ht="344.25">
      <c r="A21" t="s">
        <v>54</v>
      </c>
      <c r="E21" s="35" t="s">
        <v>109</v>
      </c>
    </row>
    <row r="22" spans="1:16" ht="12.75">
      <c r="A22" s="25" t="s">
        <v>45</v>
      </c>
      <c s="29" t="s">
        <v>110</v>
      </c>
      <c s="29" t="s">
        <v>111</v>
      </c>
      <c s="25" t="s">
        <v>48</v>
      </c>
      <c s="30" t="s">
        <v>112</v>
      </c>
      <c s="31" t="s">
        <v>113</v>
      </c>
      <c s="32">
        <v>527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51</v>
      </c>
      <c r="E23" s="35" t="s">
        <v>48</v>
      </c>
    </row>
    <row r="24" spans="1:5" ht="25.5">
      <c r="A24" s="36" t="s">
        <v>53</v>
      </c>
      <c r="E24" s="37" t="s">
        <v>249</v>
      </c>
    </row>
    <row r="25" spans="1:5" ht="25.5">
      <c r="A25" t="s">
        <v>54</v>
      </c>
      <c r="E25" s="35" t="s">
        <v>115</v>
      </c>
    </row>
    <row r="26" spans="1:16" ht="12.75">
      <c r="A26" s="25" t="s">
        <v>45</v>
      </c>
      <c s="29" t="s">
        <v>250</v>
      </c>
      <c s="29" t="s">
        <v>251</v>
      </c>
      <c s="25" t="s">
        <v>48</v>
      </c>
      <c s="30" t="s">
        <v>252</v>
      </c>
      <c s="31" t="s">
        <v>119</v>
      </c>
      <c s="32">
        <v>280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51</v>
      </c>
      <c r="E27" s="35" t="s">
        <v>48</v>
      </c>
    </row>
    <row r="28" spans="1:5" ht="76.5">
      <c r="A28" s="36" t="s">
        <v>53</v>
      </c>
      <c r="E28" s="37" t="s">
        <v>253</v>
      </c>
    </row>
    <row r="29" spans="1:5" ht="25.5">
      <c r="A29" t="s">
        <v>54</v>
      </c>
      <c r="E29" s="35" t="s">
        <v>115</v>
      </c>
    </row>
    <row r="30" spans="1:16" ht="12.75">
      <c r="A30" s="25" t="s">
        <v>45</v>
      </c>
      <c s="29" t="s">
        <v>126</v>
      </c>
      <c s="29" t="s">
        <v>127</v>
      </c>
      <c s="25" t="s">
        <v>48</v>
      </c>
      <c s="30" t="s">
        <v>128</v>
      </c>
      <c s="31" t="s">
        <v>95</v>
      </c>
      <c s="32">
        <v>4.68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51</v>
      </c>
      <c r="E31" s="35" t="s">
        <v>48</v>
      </c>
    </row>
    <row r="32" spans="1:5" ht="51">
      <c r="A32" s="36" t="s">
        <v>53</v>
      </c>
      <c r="E32" s="37" t="s">
        <v>254</v>
      </c>
    </row>
    <row r="33" spans="1:5" ht="293.25">
      <c r="A33" t="s">
        <v>54</v>
      </c>
      <c r="E33" s="35" t="s">
        <v>130</v>
      </c>
    </row>
    <row r="34" spans="1:18" ht="12.75" customHeight="1">
      <c r="A34" s="6" t="s">
        <v>43</v>
      </c>
      <c s="6"/>
      <c s="40" t="s">
        <v>33</v>
      </c>
      <c s="6"/>
      <c s="27" t="s">
        <v>131</v>
      </c>
      <c s="6"/>
      <c s="6"/>
      <c s="6"/>
      <c s="41">
        <f>0+Q34</f>
      </c>
      <c r="O34">
        <f>0+R34</f>
      </c>
      <c r="Q34">
        <f>0+I35</f>
      </c>
      <c>
        <f>0+O35</f>
      </c>
    </row>
    <row r="35" spans="1:16" ht="12.75">
      <c r="A35" s="25" t="s">
        <v>45</v>
      </c>
      <c s="29" t="s">
        <v>132</v>
      </c>
      <c s="29" t="s">
        <v>133</v>
      </c>
      <c s="25" t="s">
        <v>48</v>
      </c>
      <c s="30" t="s">
        <v>134</v>
      </c>
      <c s="31" t="s">
        <v>95</v>
      </c>
      <c s="32">
        <v>4.4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51</v>
      </c>
      <c r="E36" s="35" t="s">
        <v>135</v>
      </c>
    </row>
    <row r="37" spans="1:5" ht="25.5">
      <c r="A37" s="36" t="s">
        <v>53</v>
      </c>
      <c r="E37" s="37" t="s">
        <v>255</v>
      </c>
    </row>
    <row r="38" spans="1:5" ht="114.75">
      <c r="A38" t="s">
        <v>54</v>
      </c>
      <c r="E38" s="35" t="s">
        <v>137</v>
      </c>
    </row>
    <row r="39" spans="1:18" ht="12.75" customHeight="1">
      <c r="A39" s="6" t="s">
        <v>43</v>
      </c>
      <c s="6"/>
      <c s="40" t="s">
        <v>35</v>
      </c>
      <c s="6"/>
      <c s="27" t="s">
        <v>138</v>
      </c>
      <c s="6"/>
      <c s="6"/>
      <c s="6"/>
      <c s="41">
        <f>0+Q39</f>
      </c>
      <c r="O39">
        <f>0+R39</f>
      </c>
      <c r="Q39">
        <f>0+I40+I44+I48+I52+I56+I60+I64</f>
      </c>
      <c>
        <f>0+O40+O44+O48+O52+O56+O60+O64</f>
      </c>
    </row>
    <row r="40" spans="1:16" ht="12.75">
      <c r="A40" s="25" t="s">
        <v>45</v>
      </c>
      <c s="29" t="s">
        <v>256</v>
      </c>
      <c s="29" t="s">
        <v>257</v>
      </c>
      <c s="25" t="s">
        <v>48</v>
      </c>
      <c s="30" t="s">
        <v>258</v>
      </c>
      <c s="31" t="s">
        <v>95</v>
      </c>
      <c s="32">
        <v>1151.5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14.75">
      <c r="A41" s="34" t="s">
        <v>51</v>
      </c>
      <c r="E41" s="35" t="s">
        <v>259</v>
      </c>
    </row>
    <row r="42" spans="1:5" ht="76.5">
      <c r="A42" s="36" t="s">
        <v>53</v>
      </c>
      <c r="E42" s="37" t="s">
        <v>260</v>
      </c>
    </row>
    <row r="43" spans="1:5" ht="76.5">
      <c r="A43" t="s">
        <v>54</v>
      </c>
      <c r="E43" s="35" t="s">
        <v>261</v>
      </c>
    </row>
    <row r="44" spans="1:16" ht="12.75">
      <c r="A44" s="25" t="s">
        <v>45</v>
      </c>
      <c s="29" t="s">
        <v>148</v>
      </c>
      <c s="29" t="s">
        <v>149</v>
      </c>
      <c s="25" t="s">
        <v>48</v>
      </c>
      <c s="30" t="s">
        <v>150</v>
      </c>
      <c s="31" t="s">
        <v>113</v>
      </c>
      <c s="32">
        <v>527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12.75">
      <c r="A45" s="34" t="s">
        <v>51</v>
      </c>
      <c r="E45" s="35" t="s">
        <v>151</v>
      </c>
    </row>
    <row r="46" spans="1:5" ht="25.5">
      <c r="A46" s="36" t="s">
        <v>53</v>
      </c>
      <c r="E46" s="37" t="s">
        <v>262</v>
      </c>
    </row>
    <row r="47" spans="1:5" ht="76.5">
      <c r="A47" t="s">
        <v>54</v>
      </c>
      <c r="E47" s="35" t="s">
        <v>153</v>
      </c>
    </row>
    <row r="48" spans="1:16" ht="12.75">
      <c r="A48" s="25" t="s">
        <v>45</v>
      </c>
      <c s="29" t="s">
        <v>154</v>
      </c>
      <c s="29" t="s">
        <v>155</v>
      </c>
      <c s="25" t="s">
        <v>48</v>
      </c>
      <c s="30" t="s">
        <v>156</v>
      </c>
      <c s="31" t="s">
        <v>113</v>
      </c>
      <c s="32">
        <v>5757.5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51</v>
      </c>
      <c r="E49" s="35" t="s">
        <v>48</v>
      </c>
    </row>
    <row r="50" spans="1:5" ht="63.75">
      <c r="A50" s="36" t="s">
        <v>53</v>
      </c>
      <c r="E50" s="37" t="s">
        <v>263</v>
      </c>
    </row>
    <row r="51" spans="1:5" ht="51">
      <c r="A51" t="s">
        <v>54</v>
      </c>
      <c r="E51" s="35" t="s">
        <v>158</v>
      </c>
    </row>
    <row r="52" spans="1:16" ht="12.75">
      <c r="A52" s="25" t="s">
        <v>45</v>
      </c>
      <c s="29" t="s">
        <v>159</v>
      </c>
      <c s="29" t="s">
        <v>160</v>
      </c>
      <c s="25" t="s">
        <v>48</v>
      </c>
      <c s="30" t="s">
        <v>161</v>
      </c>
      <c s="31" t="s">
        <v>113</v>
      </c>
      <c s="32">
        <v>5757.5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51</v>
      </c>
      <c r="E53" s="35" t="s">
        <v>48</v>
      </c>
    </row>
    <row r="54" spans="1:5" ht="25.5">
      <c r="A54" s="36" t="s">
        <v>53</v>
      </c>
      <c r="E54" s="37" t="s">
        <v>264</v>
      </c>
    </row>
    <row r="55" spans="1:5" ht="51">
      <c r="A55" t="s">
        <v>54</v>
      </c>
      <c r="E55" s="35" t="s">
        <v>158</v>
      </c>
    </row>
    <row r="56" spans="1:16" ht="12.75">
      <c r="A56" s="25" t="s">
        <v>45</v>
      </c>
      <c s="29" t="s">
        <v>265</v>
      </c>
      <c s="29" t="s">
        <v>170</v>
      </c>
      <c s="25" t="s">
        <v>48</v>
      </c>
      <c s="30" t="s">
        <v>171</v>
      </c>
      <c s="31" t="s">
        <v>113</v>
      </c>
      <c s="32">
        <v>5757.5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12.75">
      <c r="A57" s="34" t="s">
        <v>51</v>
      </c>
      <c r="E57" s="35" t="s">
        <v>172</v>
      </c>
    </row>
    <row r="58" spans="1:5" ht="63.75">
      <c r="A58" s="36" t="s">
        <v>53</v>
      </c>
      <c r="E58" s="37" t="s">
        <v>266</v>
      </c>
    </row>
    <row r="59" spans="1:5" ht="140.25">
      <c r="A59" t="s">
        <v>54</v>
      </c>
      <c r="E59" s="35" t="s">
        <v>174</v>
      </c>
    </row>
    <row r="60" spans="1:16" ht="12.75">
      <c r="A60" s="25" t="s">
        <v>45</v>
      </c>
      <c s="29" t="s">
        <v>179</v>
      </c>
      <c s="29" t="s">
        <v>180</v>
      </c>
      <c s="25" t="s">
        <v>48</v>
      </c>
      <c s="30" t="s">
        <v>181</v>
      </c>
      <c s="31" t="s">
        <v>113</v>
      </c>
      <c s="32">
        <v>5757.5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12.75">
      <c r="A61" s="34" t="s">
        <v>51</v>
      </c>
      <c r="E61" s="35" t="s">
        <v>182</v>
      </c>
    </row>
    <row r="62" spans="1:5" ht="63.75">
      <c r="A62" s="36" t="s">
        <v>53</v>
      </c>
      <c r="E62" s="37" t="s">
        <v>267</v>
      </c>
    </row>
    <row r="63" spans="1:5" ht="140.25">
      <c r="A63" t="s">
        <v>54</v>
      </c>
      <c r="E63" s="35" t="s">
        <v>174</v>
      </c>
    </row>
    <row r="64" spans="1:16" ht="12.75">
      <c r="A64" s="25" t="s">
        <v>45</v>
      </c>
      <c s="29" t="s">
        <v>189</v>
      </c>
      <c s="29" t="s">
        <v>190</v>
      </c>
      <c s="25" t="s">
        <v>48</v>
      </c>
      <c s="30" t="s">
        <v>191</v>
      </c>
      <c s="31" t="s">
        <v>119</v>
      </c>
      <c s="32">
        <v>150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51</v>
      </c>
      <c r="E65" s="35" t="s">
        <v>48</v>
      </c>
    </row>
    <row r="66" spans="1:5" ht="12.75">
      <c r="A66" s="36" t="s">
        <v>53</v>
      </c>
      <c r="E66" s="37" t="s">
        <v>48</v>
      </c>
    </row>
    <row r="67" spans="1:5" ht="38.25">
      <c r="A67" t="s">
        <v>54</v>
      </c>
      <c r="E67" s="35" t="s">
        <v>193</v>
      </c>
    </row>
    <row r="68" spans="1:18" ht="12.75" customHeight="1">
      <c r="A68" s="6" t="s">
        <v>43</v>
      </c>
      <c s="6"/>
      <c s="40" t="s">
        <v>201</v>
      </c>
      <c s="6"/>
      <c s="27" t="s">
        <v>202</v>
      </c>
      <c s="6"/>
      <c s="6"/>
      <c s="6"/>
      <c s="41">
        <f>0+Q68</f>
      </c>
      <c r="O68">
        <f>0+R68</f>
      </c>
      <c r="Q68">
        <f>0+I69+I73+I77+I81</f>
      </c>
      <c>
        <f>0+O69+O73+O77+O81</f>
      </c>
    </row>
    <row r="69" spans="1:16" ht="12.75">
      <c r="A69" s="25" t="s">
        <v>45</v>
      </c>
      <c s="29" t="s">
        <v>268</v>
      </c>
      <c s="29" t="s">
        <v>269</v>
      </c>
      <c s="25" t="s">
        <v>48</v>
      </c>
      <c s="30" t="s">
        <v>270</v>
      </c>
      <c s="31" t="s">
        <v>119</v>
      </c>
      <c s="32">
        <v>18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12.75">
      <c r="A70" s="34" t="s">
        <v>51</v>
      </c>
      <c r="E70" s="35" t="s">
        <v>48</v>
      </c>
    </row>
    <row r="71" spans="1:5" ht="25.5">
      <c r="A71" s="36" t="s">
        <v>53</v>
      </c>
      <c r="E71" s="37" t="s">
        <v>271</v>
      </c>
    </row>
    <row r="72" spans="1:5" ht="255">
      <c r="A72" t="s">
        <v>54</v>
      </c>
      <c r="E72" s="35" t="s">
        <v>272</v>
      </c>
    </row>
    <row r="73" spans="1:16" ht="12.75">
      <c r="A73" s="25" t="s">
        <v>45</v>
      </c>
      <c s="29" t="s">
        <v>273</v>
      </c>
      <c s="29" t="s">
        <v>274</v>
      </c>
      <c s="25" t="s">
        <v>48</v>
      </c>
      <c s="30" t="s">
        <v>275</v>
      </c>
      <c s="31" t="s">
        <v>77</v>
      </c>
      <c s="32">
        <v>2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51</v>
      </c>
      <c r="E74" s="35" t="s">
        <v>48</v>
      </c>
    </row>
    <row r="75" spans="1:5" ht="12.75">
      <c r="A75" s="36" t="s">
        <v>53</v>
      </c>
      <c r="E75" s="37" t="s">
        <v>276</v>
      </c>
    </row>
    <row r="76" spans="1:5" ht="242.25">
      <c r="A76" t="s">
        <v>54</v>
      </c>
      <c r="E76" s="35" t="s">
        <v>277</v>
      </c>
    </row>
    <row r="77" spans="1:16" ht="12.75">
      <c r="A77" s="25" t="s">
        <v>45</v>
      </c>
      <c s="29" t="s">
        <v>203</v>
      </c>
      <c s="29" t="s">
        <v>204</v>
      </c>
      <c s="25" t="s">
        <v>48</v>
      </c>
      <c s="30" t="s">
        <v>205</v>
      </c>
      <c s="31" t="s">
        <v>77</v>
      </c>
      <c s="32">
        <v>16</v>
      </c>
      <c s="33">
        <v>0</v>
      </c>
      <c s="33">
        <f>ROUND(ROUND(H77,2)*ROUND(G77,3),2)</f>
      </c>
      <c r="O77">
        <f>(I77*21)/100</f>
      </c>
      <c t="s">
        <v>23</v>
      </c>
    </row>
    <row r="78" spans="1:5" ht="12.75">
      <c r="A78" s="34" t="s">
        <v>51</v>
      </c>
      <c r="E78" s="35" t="s">
        <v>48</v>
      </c>
    </row>
    <row r="79" spans="1:5" ht="12.75">
      <c r="A79" s="36" t="s">
        <v>53</v>
      </c>
      <c r="E79" s="37" t="s">
        <v>48</v>
      </c>
    </row>
    <row r="80" spans="1:5" ht="25.5">
      <c r="A80" t="s">
        <v>54</v>
      </c>
      <c r="E80" s="35" t="s">
        <v>206</v>
      </c>
    </row>
    <row r="81" spans="1:16" ht="25.5">
      <c r="A81" s="25" t="s">
        <v>45</v>
      </c>
      <c s="29" t="s">
        <v>278</v>
      </c>
      <c s="29" t="s">
        <v>279</v>
      </c>
      <c s="25" t="s">
        <v>48</v>
      </c>
      <c s="30" t="s">
        <v>280</v>
      </c>
      <c s="31" t="s">
        <v>95</v>
      </c>
      <c s="32">
        <v>1.2</v>
      </c>
      <c s="33">
        <v>0</v>
      </c>
      <c s="33">
        <f>ROUND(ROUND(H81,2)*ROUND(G81,3),2)</f>
      </c>
      <c r="O81">
        <f>(I81*21)/100</f>
      </c>
      <c t="s">
        <v>23</v>
      </c>
    </row>
    <row r="82" spans="1:5" ht="12.75">
      <c r="A82" s="34" t="s">
        <v>51</v>
      </c>
      <c r="E82" s="35" t="s">
        <v>48</v>
      </c>
    </row>
    <row r="83" spans="1:5" ht="25.5">
      <c r="A83" s="36" t="s">
        <v>53</v>
      </c>
      <c r="E83" s="37" t="s">
        <v>281</v>
      </c>
    </row>
    <row r="84" spans="1:5" ht="369.75">
      <c r="A84" t="s">
        <v>54</v>
      </c>
      <c r="E84" s="35" t="s">
        <v>282</v>
      </c>
    </row>
    <row r="85" spans="1:18" ht="12.75" customHeight="1">
      <c r="A85" s="6" t="s">
        <v>43</v>
      </c>
      <c s="6"/>
      <c s="40" t="s">
        <v>40</v>
      </c>
      <c s="6"/>
      <c s="27" t="s">
        <v>214</v>
      </c>
      <c s="6"/>
      <c s="6"/>
      <c s="6"/>
      <c s="41">
        <f>0+Q85</f>
      </c>
      <c r="O85">
        <f>0+R85</f>
      </c>
      <c r="Q85">
        <f>0+I86+I90</f>
      </c>
      <c>
        <f>0+O86+O90</f>
      </c>
    </row>
    <row r="86" spans="1:16" ht="12.75">
      <c r="A86" s="25" t="s">
        <v>45</v>
      </c>
      <c s="29" t="s">
        <v>220</v>
      </c>
      <c s="29" t="s">
        <v>221</v>
      </c>
      <c s="25" t="s">
        <v>48</v>
      </c>
      <c s="30" t="s">
        <v>222</v>
      </c>
      <c s="31" t="s">
        <v>113</v>
      </c>
      <c s="32">
        <v>5757.5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12.75">
      <c r="A87" s="34" t="s">
        <v>51</v>
      </c>
      <c r="E87" s="35" t="s">
        <v>48</v>
      </c>
    </row>
    <row r="88" spans="1:5" ht="12.75">
      <c r="A88" s="36" t="s">
        <v>53</v>
      </c>
      <c r="E88" s="37" t="s">
        <v>283</v>
      </c>
    </row>
    <row r="89" spans="1:5" ht="25.5">
      <c r="A89" t="s">
        <v>54</v>
      </c>
      <c r="E89" s="35" t="s">
        <v>224</v>
      </c>
    </row>
    <row r="90" spans="1:16" ht="12.75">
      <c r="A90" s="25" t="s">
        <v>45</v>
      </c>
      <c s="29" t="s">
        <v>225</v>
      </c>
      <c s="29" t="s">
        <v>226</v>
      </c>
      <c s="25" t="s">
        <v>48</v>
      </c>
      <c s="30" t="s">
        <v>227</v>
      </c>
      <c s="31" t="s">
        <v>113</v>
      </c>
      <c s="32">
        <v>5757.5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51</v>
      </c>
      <c r="E91" s="35" t="s">
        <v>48</v>
      </c>
    </row>
    <row r="92" spans="1:5" ht="12.75">
      <c r="A92" s="36" t="s">
        <v>53</v>
      </c>
      <c r="E92" s="37" t="s">
        <v>283</v>
      </c>
    </row>
    <row r="93" spans="1:5" ht="25.5">
      <c r="A93" t="s">
        <v>54</v>
      </c>
      <c r="E93" s="35" t="s">
        <v>224</v>
      </c>
    </row>
    <row r="94" spans="1:18" ht="12.75" customHeight="1">
      <c r="A94" s="6" t="s">
        <v>43</v>
      </c>
      <c s="6"/>
      <c s="40" t="s">
        <v>228</v>
      </c>
      <c s="6"/>
      <c s="27" t="s">
        <v>229</v>
      </c>
      <c s="6"/>
      <c s="6"/>
      <c s="6"/>
      <c s="41">
        <f>0+Q94</f>
      </c>
      <c r="O94">
        <f>0+R94</f>
      </c>
      <c r="Q94">
        <f>0+I95+I99+I103</f>
      </c>
      <c>
        <f>0+O95+O99+O103</f>
      </c>
    </row>
    <row r="95" spans="1:16" ht="25.5">
      <c r="A95" s="25" t="s">
        <v>45</v>
      </c>
      <c s="29" t="s">
        <v>230</v>
      </c>
      <c s="29" t="s">
        <v>231</v>
      </c>
      <c s="25" t="s">
        <v>48</v>
      </c>
      <c s="30" t="s">
        <v>232</v>
      </c>
      <c s="31" t="s">
        <v>113</v>
      </c>
      <c s="32">
        <v>205.25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2.75">
      <c r="A96" s="34" t="s">
        <v>51</v>
      </c>
      <c r="E96" s="35" t="s">
        <v>48</v>
      </c>
    </row>
    <row r="97" spans="1:5" ht="25.5">
      <c r="A97" s="36" t="s">
        <v>53</v>
      </c>
      <c r="E97" s="37" t="s">
        <v>284</v>
      </c>
    </row>
    <row r="98" spans="1:5" ht="38.25">
      <c r="A98" t="s">
        <v>54</v>
      </c>
      <c r="E98" s="35" t="s">
        <v>234</v>
      </c>
    </row>
    <row r="99" spans="1:16" ht="12.75">
      <c r="A99" s="25" t="s">
        <v>45</v>
      </c>
      <c s="29" t="s">
        <v>235</v>
      </c>
      <c s="29" t="s">
        <v>236</v>
      </c>
      <c s="25" t="s">
        <v>48</v>
      </c>
      <c s="30" t="s">
        <v>237</v>
      </c>
      <c s="31" t="s">
        <v>119</v>
      </c>
      <c s="32">
        <v>41.05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12.75">
      <c r="A100" s="34" t="s">
        <v>51</v>
      </c>
      <c r="E100" s="35" t="s">
        <v>48</v>
      </c>
    </row>
    <row r="101" spans="1:5" ht="51">
      <c r="A101" s="36" t="s">
        <v>53</v>
      </c>
      <c r="E101" s="37" t="s">
        <v>285</v>
      </c>
    </row>
    <row r="102" spans="1:5" ht="51">
      <c r="A102" t="s">
        <v>54</v>
      </c>
      <c r="E102" s="35" t="s">
        <v>286</v>
      </c>
    </row>
    <row r="103" spans="1:16" ht="12.75">
      <c r="A103" s="25" t="s">
        <v>45</v>
      </c>
      <c s="29" t="s">
        <v>240</v>
      </c>
      <c s="29" t="s">
        <v>241</v>
      </c>
      <c s="25" t="s">
        <v>48</v>
      </c>
      <c s="30" t="s">
        <v>242</v>
      </c>
      <c s="31" t="s">
        <v>119</v>
      </c>
      <c s="32">
        <v>150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51</v>
      </c>
      <c r="E104" s="35" t="s">
        <v>48</v>
      </c>
    </row>
    <row r="105" spans="1:5" ht="12.75">
      <c r="A105" s="36" t="s">
        <v>53</v>
      </c>
      <c r="E105" s="37" t="s">
        <v>48</v>
      </c>
    </row>
    <row r="106" spans="1:5" ht="25.5">
      <c r="A106" t="s">
        <v>54</v>
      </c>
      <c r="E106" s="35" t="s">
        <v>243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287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287</v>
      </c>
      <c s="6"/>
      <c s="18" t="s">
        <v>288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289</v>
      </c>
      <c s="29" t="s">
        <v>290</v>
      </c>
      <c s="25" t="s">
        <v>48</v>
      </c>
      <c s="30" t="s">
        <v>291</v>
      </c>
      <c s="31" t="s">
        <v>50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51</v>
      </c>
      <c r="E10" s="35" t="s">
        <v>292</v>
      </c>
    </row>
    <row r="11" spans="1:5" ht="12.75">
      <c r="A11" s="36" t="s">
        <v>53</v>
      </c>
      <c r="E11" s="37" t="s">
        <v>48</v>
      </c>
    </row>
    <row r="12" spans="1:5" ht="12.75">
      <c r="A12" t="s">
        <v>54</v>
      </c>
      <c r="E12" s="35" t="s">
        <v>293</v>
      </c>
    </row>
    <row r="13" spans="1:16" ht="12.75">
      <c r="A13" s="25" t="s">
        <v>45</v>
      </c>
      <c s="29" t="s">
        <v>294</v>
      </c>
      <c s="29" t="s">
        <v>295</v>
      </c>
      <c s="25" t="s">
        <v>48</v>
      </c>
      <c s="30" t="s">
        <v>296</v>
      </c>
      <c s="31" t="s">
        <v>50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51">
      <c r="A14" s="34" t="s">
        <v>51</v>
      </c>
      <c r="E14" s="35" t="s">
        <v>297</v>
      </c>
    </row>
    <row r="15" spans="1:5" ht="12.75">
      <c r="A15" s="36" t="s">
        <v>53</v>
      </c>
      <c r="E15" s="37" t="s">
        <v>48</v>
      </c>
    </row>
    <row r="16" spans="1:5" ht="12.75">
      <c r="A16" t="s">
        <v>54</v>
      </c>
      <c r="E16" s="35" t="s">
        <v>293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